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E:\Elizabeth\"/>
    </mc:Choice>
  </mc:AlternateContent>
  <xr:revisionPtr revIDLastSave="0" documentId="8_{879778F3-4824-4A4E-960B-B555D490C7C6}" xr6:coauthVersionLast="46" xr6:coauthVersionMax="46" xr10:uidLastSave="{00000000-0000-0000-0000-000000000000}"/>
  <bookViews>
    <workbookView xWindow="-120" yWindow="-120" windowWidth="20730" windowHeight="11160" xr2:uid="{00000000-000D-0000-FFFF-FFFF00000000}"/>
  </bookViews>
  <sheets>
    <sheet name="Hoja1" sheetId="1" r:id="rId1"/>
  </sheets>
  <externalReferences>
    <externalReference r:id="rId2"/>
    <externalReference r:id="rId3"/>
  </externalReferences>
  <definedNames>
    <definedName name="INDICADOR">[1]Hoja2!$F$2:$F$4</definedName>
    <definedName name="META2">[2]Hoja2!$C$3:$C$5</definedName>
    <definedName name="PROGRAMACION">[1]Hoja2!$D$2:$D$5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23" i="1" l="1"/>
  <c r="AL45" i="1"/>
  <c r="AM45" i="1" l="1"/>
  <c r="AR44" i="1"/>
  <c r="AR41" i="1"/>
  <c r="AS41" i="1"/>
  <c r="AL41" i="1"/>
  <c r="AR40" i="1"/>
  <c r="AS38" i="1"/>
  <c r="AR38" i="1"/>
  <c r="AM38" i="1"/>
  <c r="AR37" i="1"/>
  <c r="AS37" i="1" s="1"/>
  <c r="AL36" i="1"/>
  <c r="AQ30" i="1"/>
  <c r="AQ31" i="1"/>
  <c r="AQ28" i="1"/>
  <c r="AQ29" i="1"/>
  <c r="AS27" i="1"/>
  <c r="AS26" i="1"/>
  <c r="AS24" i="1"/>
  <c r="AQ25" i="1"/>
  <c r="AQ26" i="1"/>
  <c r="AQ27" i="1"/>
  <c r="AQ24" i="1"/>
  <c r="AP38" i="1"/>
  <c r="AP37" i="1"/>
  <c r="AP36" i="1"/>
  <c r="AP35" i="1"/>
  <c r="AR34" i="1"/>
  <c r="AP34" i="1"/>
  <c r="AR33" i="1"/>
  <c r="AP33" i="1"/>
  <c r="AR32" i="1"/>
  <c r="AP32" i="1"/>
  <c r="AP31" i="1"/>
  <c r="AP29" i="1"/>
  <c r="AP28" i="1"/>
  <c r="AP27" i="1"/>
  <c r="AP26" i="1"/>
  <c r="AP25" i="1"/>
  <c r="AP24" i="1"/>
  <c r="AP23" i="1"/>
  <c r="AP22" i="1"/>
  <c r="AP21" i="1"/>
  <c r="AP20" i="1"/>
  <c r="AP45" i="1"/>
  <c r="AS44" i="1"/>
  <c r="AP44" i="1"/>
  <c r="AP43" i="1"/>
  <c r="AP42" i="1"/>
  <c r="AK42" i="1"/>
  <c r="AP41" i="1"/>
  <c r="AP40" i="1"/>
  <c r="AM27" i="1"/>
  <c r="AM26" i="1"/>
  <c r="AM24" i="1"/>
  <c r="AF45" i="1"/>
  <c r="AH45" i="1" s="1"/>
  <c r="AF44" i="1"/>
  <c r="AF43" i="1"/>
  <c r="AF41" i="1"/>
  <c r="AF38" i="1"/>
  <c r="AF37" i="1"/>
  <c r="AH37" i="1" s="1"/>
  <c r="AF36" i="1"/>
  <c r="AH36" i="1" s="1"/>
  <c r="AF35" i="1"/>
  <c r="AF34" i="1"/>
  <c r="AF33" i="1"/>
  <c r="AF32" i="1"/>
  <c r="AF31" i="1"/>
  <c r="AF28" i="1"/>
  <c r="AH28" i="1" s="1"/>
  <c r="AF21" i="1"/>
  <c r="AS46" i="1" l="1"/>
  <c r="AM41" i="1"/>
  <c r="AM46" i="1" s="1"/>
  <c r="AH46" i="1"/>
  <c r="AC45" i="1"/>
  <c r="AC29" i="1" l="1"/>
  <c r="AA29" i="1"/>
  <c r="AC28" i="1" l="1"/>
  <c r="AR46" i="1" l="1"/>
  <c r="E46" i="1"/>
  <c r="U21" i="1" l="1"/>
  <c r="U22" i="1"/>
  <c r="U23" i="1"/>
  <c r="U24" i="1"/>
  <c r="U25" i="1"/>
  <c r="U26" i="1"/>
  <c r="U27" i="1"/>
  <c r="U28" i="1"/>
  <c r="U29" i="1"/>
  <c r="U31" i="1"/>
  <c r="U32" i="1"/>
  <c r="U33" i="1"/>
  <c r="U34" i="1"/>
  <c r="U35" i="1"/>
  <c r="U36" i="1"/>
  <c r="U37" i="1"/>
  <c r="U38" i="1"/>
  <c r="U20" i="1"/>
  <c r="AK33" i="1"/>
  <c r="AA33" i="1"/>
  <c r="AC33" i="1" s="1"/>
  <c r="V33" i="1"/>
  <c r="X33" i="1" s="1"/>
  <c r="P33" i="1"/>
  <c r="AK39" i="1" l="1"/>
  <c r="AK38" i="1"/>
  <c r="AK37" i="1"/>
  <c r="AK36" i="1"/>
  <c r="AK35" i="1"/>
  <c r="AK34" i="1"/>
  <c r="AK32" i="1"/>
  <c r="AK27" i="1"/>
  <c r="AK26" i="1"/>
  <c r="AK25" i="1"/>
  <c r="AK24" i="1"/>
  <c r="AK23" i="1"/>
  <c r="AK20" i="1"/>
  <c r="AA24" i="1"/>
  <c r="AA28" i="1"/>
  <c r="AA31" i="1"/>
  <c r="AA32" i="1"/>
  <c r="AA34" i="1"/>
  <c r="AC34" i="1" s="1"/>
  <c r="AA35" i="1"/>
  <c r="AA36" i="1"/>
  <c r="AC36" i="1" s="1"/>
  <c r="AA37" i="1"/>
  <c r="AC37" i="1" s="1"/>
  <c r="V31" i="1"/>
  <c r="V32" i="1"/>
  <c r="X32" i="1" s="1"/>
  <c r="V34" i="1"/>
  <c r="X34" i="1" s="1"/>
  <c r="V36" i="1"/>
  <c r="X36" i="1" s="1"/>
  <c r="V37" i="1"/>
  <c r="X37" i="1" s="1"/>
  <c r="V38" i="1"/>
  <c r="V44" i="1"/>
  <c r="X44" i="1" s="1"/>
  <c r="AP39" i="1"/>
  <c r="P34" i="1"/>
  <c r="P37" i="1"/>
  <c r="P38" i="1"/>
  <c r="AC46" i="1" l="1"/>
  <c r="X46" i="1"/>
  <c r="E39" i="1" l="1"/>
  <c r="E47" i="1" s="1"/>
  <c r="P32" i="1" l="1"/>
</calcChain>
</file>

<file path=xl/sharedStrings.xml><?xml version="1.0" encoding="utf-8"?>
<sst xmlns="http://schemas.openxmlformats.org/spreadsheetml/2006/main" count="752" uniqueCount="340">
  <si>
    <t>ALCALDÍA LOCAL DE PUENTE ARANDA</t>
  </si>
  <si>
    <t>SECRETARIA DISTRITAL DE GOBIERNO</t>
  </si>
  <si>
    <t>VIGENCIA DE LA PLANEACIÓN 2020</t>
  </si>
  <si>
    <t>CONTROL DE CAMBIOS</t>
  </si>
  <si>
    <t>PROCESOS ASOCIADOS</t>
  </si>
  <si>
    <t>Gestión Pública Territorial Local
Gestión Corporativa Institucional
Servicio de Atención a la Ciudadanía Alcaldías Locales
Inspección Vigilancia y Control</t>
  </si>
  <si>
    <t>VERSIÓN</t>
  </si>
  <si>
    <t>FECHA</t>
  </si>
  <si>
    <t>DESCRIPCIÓN DE LA MODIFICACIÓN</t>
  </si>
  <si>
    <t>31 de enero de 2020</t>
  </si>
  <si>
    <t>Primera versión del plan de gestión de la alcaldía local para la vigencia 2020</t>
  </si>
  <si>
    <t>12 de febrero de 2020</t>
  </si>
  <si>
    <t>Se separan las metas realcionadas con operativos del proceso de IVC y se realizan ajustes de redacción en los indicadores, se actualizan las metas transversales y se complementan las líneas base.</t>
  </si>
  <si>
    <t>23 de abril de 2020</t>
  </si>
  <si>
    <t xml:space="preserve">Para el primer trimestre de la vigencia 2020, el plan de gestión de la alcaldía local alcanzó un nivel de desempeño del XX%. 
Durante el periodo, el plan de gestión tuvo las modificaciones que se detallan a continuación:
i) Teniendo en cuenta la solicitud realizada por la Dirección para la Gestión del Desarrollo Local –DGDL en el marco de las acciones que ha tomado el distrito para atender el aislamiento preventivo por la emergencia causada por el COVID- 19 se eliminó la meta “Adelantar el 100% de los procesos contractuales de malla vial y parques de la vigencia 2020, utilizando los pliegos tipo” programada para la vigencia.
ii) Conforme a la Solicitud de la Dirección para la Gestión Policiva-DGP se reprograma la meta “Impulsar procesalmente (avocar, rechazar, enviar al competente, fallar), el 20% de los expedientes de policía a cargo de las inspecciones de policía, con corte a 31 de diciembre de 2019” para segundo, tercer y cuarto trimestre de la vigencia.
iii) En atención a las solicitudes realizadas por los alcaldes locales y promotores de mejora se reprogramaron las metas a) Ejecutar el 100% del plan de sostenibilidad contable, que se formule para la vigencia en concordancia con las condiciones contables de la alcaldía local y b) Mantener el 100% de la información de las páginas Web actualizada de acuerdo a lo establecido en la ley 1712 de 2014 para segundo, tercer y cuarto trimestre de la vige
</t>
  </si>
  <si>
    <t>08 de junio de 2020</t>
  </si>
  <si>
    <t>De conformidad con la solicitud realizada por la Dirección para la Gestión Policiva y la Oficina Asesora  de planeación :
PROCESO  IVC - se modifican magnitudes y programaciones de las metas:
i) Impulsar procesalmente (avocar, rechazar, enviar al competente), el 40% de los expedientes de policía a cargo de las inspecciones de policía, con corte a 31 de diciembre de 2019 
ii) Terminar 135  actuaciones administrativas en primera instancia 
TRANSVERSAL  - Se modifica la programación de la meta: 
i)Realizar el levantamiento de una (1) caracterización de ciudadanos, usuarios y grupos de interés de los servicios que presta el proceso  segmentarlos en grupos que compartan atributos similares y a partir de allí gestionar acciones de acuerdo a la metodología establecidas por la OAP</t>
  </si>
  <si>
    <t>25 de junio de 2020</t>
  </si>
  <si>
    <t>En atención a la solicitud remitida por la Subsecretaría de Gestión Local - SGL se modifican las dos metas de participación (Encuentros Ciudadanos y Audiencia Pública de Rendición de Cuentas) incorporadas en el plan de gestión.</t>
  </si>
  <si>
    <t>28 de Julio de 2020</t>
  </si>
  <si>
    <t xml:space="preserve">Para segundo trimestre de la vigencia 2020, el plan de gestión de la alcaldía local alcanzó un nivel de desempeño del 89%.
Ahora bien, de acuerdo con las solicitudes realizadas por el Director para la Gestión Policiva y el Subsecretario de Gestión Institucional se realizaron las siguientes modificaciones al plan de gestión:
• Modificación del avance de la meta “Fallar de fondo el 20 % de los expedientes de policía a cargo de las inspecciones de policía con corte a 31-12-2019" para primer trimestre. (Correo electrónico del 10/07/2020)
• Adicionar la meta “Diligenciar el 100% del formulario de indicadores sobre transparencia” (Radicado No. 20204000166683)
</t>
  </si>
  <si>
    <t>30 de septiembre de 2020</t>
  </si>
  <si>
    <t>En atención al desarrollo de las mesas técnicas de revisión de avances y desempeños de metas realizadas entre: alcaldías locales - Subsecretaría de Gestión Local, alcaldías locales – Dirección para la Gestión Policiva y, en el marco de las solicitudes remitidas por la Subsecretaría de Gestión Institucional y el líder del equipo Políticas Públicas y Gestión del Conocimiento se realizan por solicitud y aprobación de los líderes de proceso se modifican las metas:
• Lograr el 80% de cumplimiento físico acumulado del plan de desarrollo local.
• Comprometer mínimo el 20% a 30 de junio y el 95% a 31 de diciembre de 2020 del presupuesto de inversión directa disponible a la vigencia para el FDL.
• Girar mínimo el 26% del presupuesto de inversión directa comprometido en la vigencia 2020.
• Diligenciar el 100% del formulario de indicadores sobre transparencia. Dejando la programación total a cuarto trimestre
• Realizar el levantamiento de una (1) caracterización de ciudadanos, usuarios y grupos de interés de los servicios que presta el proceso segmentarlos en grupos que compartan atributos similares y a partir de allí gestionar acciones de acuerdo a la metodología establecidas por la OAP. Dejando la programación total a iv trimestre.</t>
  </si>
  <si>
    <t>23 de octubre de 2020</t>
  </si>
  <si>
    <t>Para tercer  trimestre de la vigencia 2020, el plan de gestión de la alcaldía local alcanzó un nivel de desempeño del 83%.</t>
  </si>
  <si>
    <t>29 de octubre de 2020</t>
  </si>
  <si>
    <r>
      <t xml:space="preserve">En atención a la solicitud de la Dirección para la Gestión Policiva, se ajusta la meta "Terminar XXX actuaciones administrativas en primera instancia"  lo cual genera una modificación al nivel de avance trimestral el cual quedó en </t>
    </r>
    <r>
      <rPr>
        <b/>
        <sz val="11"/>
        <color theme="1"/>
        <rFont val="Garamond"/>
        <family val="1"/>
      </rPr>
      <t>87</t>
    </r>
    <r>
      <rPr>
        <sz val="11"/>
        <color theme="1"/>
        <rFont val="Garamond"/>
        <family val="1"/>
      </rPr>
      <t>%</t>
    </r>
  </si>
  <si>
    <t>01 de febrero de 2021</t>
  </si>
  <si>
    <t>Inclusión del reporte Avance de las metas de gestión cuarto trimestre 2020</t>
  </si>
  <si>
    <t>PLAN ESTRATEGICO INSTITUCIONAL</t>
  </si>
  <si>
    <t>PROCESO</t>
  </si>
  <si>
    <t>PROGRAMADO EN LA VIGENCIA</t>
  </si>
  <si>
    <t>INDICADOR</t>
  </si>
  <si>
    <t>REPORTA CB0404</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</si>
  <si>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</si>
  <si>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</si>
  <si>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</si>
  <si>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</si>
  <si>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</si>
  <si>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</si>
  <si>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N° OE</t>
  </si>
  <si>
    <t>OBJETIVO ESTRATÉGICO</t>
  </si>
  <si>
    <t>META PLAN DE GESTION VIGENCIA</t>
  </si>
  <si>
    <t>PONDERACION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</si>
  <si>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</si>
  <si>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</si>
  <si>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</si>
  <si>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</si>
  <si>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</si>
  <si>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</si>
  <si>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</si>
  <si>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</si>
  <si>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</si>
  <si>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</si>
  <si>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</si>
  <si>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</si>
  <si>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</si>
  <si>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</si>
  <si>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METODO DE VERIFICACIÓN AL SEGUIMIENTO</t>
  </si>
  <si>
    <t>PROGRAMADO</t>
  </si>
  <si>
    <t>EJECUTADO</t>
  </si>
  <si>
    <t>RESULTADO DE LA MEDICION</t>
  </si>
  <si>
    <t>ANÁLISIS DE AVANCE</t>
  </si>
  <si>
    <t>MEDIO DE VERIFICACIÓN</t>
  </si>
  <si>
    <t>ANÁLISIS DE RESULTADO</t>
  </si>
  <si>
    <t>Asegurar el acceso de la ciudadanía a la información y oferta institucional</t>
  </si>
  <si>
    <t>Gestión Pública Territorial Local</t>
  </si>
  <si>
    <t>Establecer una (1) línea base de la participación (presencial y virtual) en los encuentros ciudadanos realizados durante el 2020 en la localidad</t>
  </si>
  <si>
    <t>GESTIÓN</t>
  </si>
  <si>
    <t>Línea base construida</t>
  </si>
  <si>
    <t>Pico de asistencia: Las personas que ingresaron a los Encuentros Ciudadanos a través de Facebook Live o la plataforma establecida según la metodología del Consejo de Planeación Local
Encuentros Ciudadanos presenciales: número de asistentes a los Encuentros Ciudadanos, registrados en las planillas de asistencia</t>
  </si>
  <si>
    <t>N/A</t>
  </si>
  <si>
    <t>SUMA</t>
  </si>
  <si>
    <t>Participantes en encuentros ciudadanos</t>
  </si>
  <si>
    <t>EFICACIA</t>
  </si>
  <si>
    <t>Reportes de participantes</t>
  </si>
  <si>
    <t>Grupo Planeación - Alcaldía Local</t>
  </si>
  <si>
    <t>Consulta en la carpeta de encuentros ciudadanos 2020 o entregables del contrato</t>
  </si>
  <si>
    <t>META NO PROGRAMADA</t>
  </si>
  <si>
    <t xml:space="preserve">El número total de inscritos en la Localidad fue de 4188 personas de las cuales 410 personas lo hicieron de manera presencial. 
-El número de asistentes a los Encuentros Ciudadanos de la Localidad de manera virtual fueron 1157 y de manera semipresencial 129 personas.
-El total de asistentes a los Encuentros Ciudadanos de Puente Aranda fue de 1.377 personas.
-El total de votaciones de presupuestos participativos en la Localidad por los 41 conceptos de gasto fue de 8313 votos; el total de votantes de la Localidad fue de 1280 personas.
(Evidencia: Bases de Excel, con informe de ejecución de contrato interadministrativo con ETB 002 de 2020 que tiene por objeto: “Proveer una plataforma virtual y servicios tecnológicos necesarios a los fondos de desarrollo local, en la realización de asambleas, eventos y foros digitales, en el marco de los encuentros ciudadanos, de acuerdo con os lineamientos estratégicos que determinen los FDL” y el informe de ejecución del contrato 187 de 2020 que tiene por objeto: contratar prestación de servicios de apoyo metodológico y logístico para la realización de los Encuentros Ciudadanos en la Localidad de Puente Aranda, en el marco de la Formulación del Plan de Desarrollo Local 2021-2024).
</t>
  </si>
  <si>
    <t>Documentos anexos de la oficina de participación de  la AL DE PUENTE ARANDA</t>
  </si>
  <si>
    <t>Establecer una (1) línea base de la participación (presencial y virtual) en la rendicion de cuentas realizados durante el 2020 en la localidad</t>
  </si>
  <si>
    <t>Pico de asistencia: Las personas que ingresaron a la rendición de cuentas a través de Facebook Live o la plataforma establecida según la metodología del Consejo de Planeación Local</t>
  </si>
  <si>
    <t>Participantes en audiencia de rendición de cuentas</t>
  </si>
  <si>
    <t>Consulta en la carpeta de rendición de cuentas 2020 o entregables del contrato</t>
  </si>
  <si>
    <t>De acuerdo a la información suministrada por prensa y registrada en cuadro excel,: Número de asistentes: Registro de asistencia 31 / Espectadores en vivo por Facebook Live: 60 / Asistentes Alcaldìa Local: 15</t>
  </si>
  <si>
    <t>Documento excel e imagen suministrada por prensa</t>
  </si>
  <si>
    <t>Integrar las herramientas de planeación, gestión y control, con enfoque de innovación, mejoramiento continuo, responsabilidad social, desarrollo integral del talento humano, articulación sectorial y transparencia.</t>
  </si>
  <si>
    <t>Ejecutar el 100% del plan de acción que se formule para la implementación de los presupuestos participativos.</t>
  </si>
  <si>
    <t>RETADORA (MEJORA)</t>
  </si>
  <si>
    <t xml:space="preserve">Porcentaje de cumplimiento del Plan de Acción para la implementación de los presupuestos participativos </t>
  </si>
  <si>
    <t>(número de actividades ejecutadas del plan de acción durante el periodo / número de acciones programadas)*100%</t>
  </si>
  <si>
    <t>N/D</t>
  </si>
  <si>
    <t>CONSTANTE</t>
  </si>
  <si>
    <t>Actividades ejecutadas</t>
  </si>
  <si>
    <t>Reporte enviado a la Subsecretaria de Gestión Local</t>
  </si>
  <si>
    <t>MUSI</t>
  </si>
  <si>
    <t xml:space="preserve">
La Alcaldía Local cumplió con el 100% de las actividades de presupuestos participativos:  1.Contratación de la Plataforma de votación para priorización de conceptos de líneas de gasto. 2.  Capacitación y divulgación sobre acceso y reglas de la plataforma, y la utilización del instrumento de votación.
</t>
  </si>
  <si>
    <t>Reporte Subsecretaría de Gestión Local</t>
  </si>
  <si>
    <t>En el marco de la primera Fase de Presupuestos Participativos se ejecutó el 50 % del plan de acción para su implementación, en la presentación se describen las actividades realizadas. Como soporte se adjuntan los Links de los contratos ejecutados para la realización de los Encuentros Ciudadanos.
1.El contrato 187 de 2020 con el cual se contrató la prestación de servicios de apoyo metodológico y logístico para la realización de los encuentros ciudadanos en la Localidad de Puente Aranda, en el marco del proceso de formulación del plan de desarrollo local 2021-2024.
https://community.secop.gov.co/Public/Tendering/OpportunityDetail/Index?noticeUID=CO1.NTC.1315290&amp;isFromPublicArea=True&amp;isModal=False
2. El contrato interadministrativo 002 celebrado entre la empresa de telecomunicaciones de Bogotá SA ESP y 14 fondos de Desarrollo Local con el objetivo de proveer una plataforma virtual y servicios tecnológicos necesarios a los fondos de desarrollo local, en la realización
de las asambleas, eventos y foros digitales, en el marco de los encuentros ciudadanos y presupuestos participativos.
https://www.contratos.gov.co/consultas/detalleProceso.do?numConstancia=20-22-16353</t>
  </si>
  <si>
    <t xml:space="preserve">https://www.contratos.gov.co/consultas/detalleProceso.do?numConstancia=20-22-16353
</t>
  </si>
  <si>
    <t xml:space="preserve">En la implementación de la segunda fase presupuestos participativos se llevaron a cabo múltiples estrategias para promover la participación ciudadana en la localidad entre ellas (Articulación con los diferentes sectores institucionales, realización de Asambleas temáticas con la comunidad, jornadas de inscripción y votación presencial entre otras); como resultado se adjunta el Acta de Acuerdos Participativos de la Localidad en la que están los resultados del proceso de participación ciudadana en la II fase.
Se ejecutó al 100% el plan de acción propuesto para la implementación de los presupuestos participativos.
</t>
  </si>
  <si>
    <t>Acta</t>
  </si>
  <si>
    <t>La Alcaldía Local cumplió con el 100% de las actividades de Presupuestos Participativos de acuerdo a las condiciones establecidas</t>
  </si>
  <si>
    <t>Lograr el 80% de cumplimiento físico acumulado del plan de desarrollo local.</t>
  </si>
  <si>
    <t xml:space="preserve">Porcentaje de cumplimiento físico acumulado del Plan de Desarrollo Local </t>
  </si>
  <si>
    <t>Porcentaje de avance acumulado en el cumplimiento físico del Plan de Desarrollo Local reportado en la MUSI.</t>
  </si>
  <si>
    <t>CRECIENTE</t>
  </si>
  <si>
    <t>Porcentaje</t>
  </si>
  <si>
    <t>Reporte MUSI</t>
  </si>
  <si>
    <t>De acuerdo con el reporte de la Secretaría Distrital de Planeacion "INFORME AVANCE Plan de Desarrrollo Local 2017 - 2020" la alcaldía local de puente aranda alcanzó el 73,1%, corresponde al avance total de cada Plan de Desarrollo Local según los bienes o servicios entregados.
Segun lo programado para finalizar la vigencia se llego al 91%</t>
  </si>
  <si>
    <t>Reporte matriz Musi</t>
  </si>
  <si>
    <t xml:space="preserve">Gestión Corporativa Institucional </t>
  </si>
  <si>
    <t>Comprometer mínimo el 20% a 30 de junio y el 95% a 31 de diciembre de 2020 del presupuesto de inversión directa disponible a la vigencia para el FDL</t>
  </si>
  <si>
    <t>Porcentaje de compromiso del presupuesto de inversión directa de la vigencia 2020</t>
  </si>
  <si>
    <t>(Valor de RP de inversión directa de la vigencia  / Valor total del presupuesto de inversión directa de la Vigencia)*100</t>
  </si>
  <si>
    <t>Al 30 de junio se comprometio el 18,68%, y al 31 de diciembre el 91,94%</t>
  </si>
  <si>
    <t>compromisos 2020</t>
  </si>
  <si>
    <t>Reporte PREDIS</t>
  </si>
  <si>
    <t>FDL - Alcaldía Local</t>
  </si>
  <si>
    <t>PREDIS</t>
  </si>
  <si>
    <t>La Alcaldía Local comprometió a 30 de junio el 21,19 del presupuesto de inversión directa programado para la vigencia.</t>
  </si>
  <si>
    <t>Reporte predis</t>
  </si>
  <si>
    <t>92.71% Ejecución a 31 de diciembre de 2020. Evidencia Reporte Ejecución Pptal corte 31/12/2020. Calculo: Total Comprometido/ Total Apropiación Disponible</t>
  </si>
  <si>
    <t>Reporte de ejecución presupuestal  - BOGDATA</t>
  </si>
  <si>
    <t>Girar mínimo el 26% del presupuesto de inversión directa comprometido en la vigencia 2020</t>
  </si>
  <si>
    <t>Porcentaje de Giros de la Vigencia 2019</t>
  </si>
  <si>
    <t>(Valor de los giros de inversión directa de la vigencia  / Valor total del presupuesto de inversión directa de la vigencia)*100</t>
  </si>
  <si>
    <t>giros 2020</t>
  </si>
  <si>
    <t>31.41% Girado del presupuesto de la inversión directa comprometido en la vigencia 2020. Evidencia Reporte Ejecución Pptal corte 31/12/2020. Calculo: Valor girado Acumulado/Apropiación Disponible</t>
  </si>
  <si>
    <t>Girar mínimo el 60% del presupuesto comprometido constituido como obligaciones por pagar de la vigencia 2019 (inversión).</t>
  </si>
  <si>
    <t>Porcentaje de Giros de Obligaciones por Pagar 2019 y anteriores</t>
  </si>
  <si>
    <t>(Valor de los giros de obligaciones por pagar de la vigencia 2019  / Valor total de las obligaciones por pagar de la vigencia 2019)*100</t>
  </si>
  <si>
    <t>giros obligaciones por pagar 2019</t>
  </si>
  <si>
    <t>39.43% Girado del presupuesto comprometido constituido como obligaciones por pagar de la vigencia 2019 (inversión) a 31 de diciembre de 2020. Evidencia Reporte Ejecución Pptal corte 31/12/2020. Calculo: Valor girado Acumulado/Compromisos Acumulado</t>
  </si>
  <si>
    <t>Girar mínimo el 70% del presupuesto comprometido constituido como obligaciones por pagar de la vigencia 2018 y anteriores (inversión).</t>
  </si>
  <si>
    <t xml:space="preserve">Porcentaje de Giros de Obligaciones por Pagar </t>
  </si>
  <si>
    <t>(Valor de los giros de obligaciones por pagar de la vigencia 2018 y anteriores  / Valor total de las obligaciones por pagar de la vigencia 2018 y anteriores)*100</t>
  </si>
  <si>
    <t>giros obligaciones por pagar 2018 y  anteriores</t>
  </si>
  <si>
    <t>59.96% Girado del presupuesto comprometido constituido como obligaciones por pagar de la vigencia 2019 (inversión) a 31 de diciembre de 2020. Evidencia Reporte Ejecución Pptal corte 31/12/2020. Calculo: Valor girado Acumulado/Compromisos Acumulado.</t>
  </si>
  <si>
    <t>Ejecutar el 100%  de las actividades establecidas para las alcaldías locales, en materia de SIPSE local.</t>
  </si>
  <si>
    <t>Porcentaje de ejecución del SIPSE local</t>
  </si>
  <si>
    <t>Actividades ejecutadas del plan de acción</t>
  </si>
  <si>
    <t>Reporte a la Dirección de Gestión para el desarrollo local</t>
  </si>
  <si>
    <t>Profesional 222-24 del área administrativa - Alcaldía Local</t>
  </si>
  <si>
    <t>SIPSE</t>
  </si>
  <si>
    <t xml:space="preserve">La Alcaldia Local ejecutó el 100% de las actividades establecidas para el trimestre en materia de SIPSE local, entre las cuales se encuentran:
-Reportar los requerimientos a los enlaces de la DGDL en relación al mejoramiento de la herramienta tecnológica.
-Normalización del cargue de información en el Módulo de Contratación y Módulo financiero de SIPSE local para la vigencia 2020. 
- Participar en los entrenamientos de la DGDL sobre las generalidades de SIPSE local
-Participar en los entrenamientos de la DGDL sobre el módulo de proyectos y banco de iniciativas ciudadanas de SIPSE local </t>
  </si>
  <si>
    <t>Reporte Sipse</t>
  </si>
  <si>
    <t xml:space="preserve">La Alcaldía Local participó en 6 de las 8 actividades programadas por la Dirección para la Gestión del Desarrollo Local Así:
1. Reportar los requerimientos a los enlaces de la DGDL en relación al mejoramiento de la herramienta tecnológica.
2.Actualizar los usuarios oportunamente cuando sea necesario para el correcto flujo de la información en el sistema.
3.Responder las encuestas presentadas en los entrenamientos de la DGDL 
4. Participar en los entrenamientos de la DGDL sobre las generalidades de SIPSE local
5.Participar en los entrenamientos de la DGDL sobre el módulo de proyectos y banco de iniciativas ciudadanas de SIPSE local 
6.Participar en los entrenamientos de la DGDL sobre el módulo de contratación y financiero de SIPSE local
</t>
  </si>
  <si>
    <t>Reporte Dirección para la Gestión del Desarrollo Local</t>
  </si>
  <si>
    <t xml:space="preserve">
La Alcaldía Local participó en las  actividades programadas por la Dirección para la Gestión del Desarrollo Local. 
</t>
  </si>
  <si>
    <t>La Alcaldía Local participó en las siguientes actividades programadas por la Dirección para la Gestión del Desarrollo Local: 
- Reportar los requerimientos a los enlaces de la DGDL en relación al mejoramiento de la herramienta tecnológica.
- Participar en el entrenamiento programado por la DGDL acerca de la operación en las nuevas funcionalidades - Plan Anual de Adquisiciones
- Participar en las mesas de trabajo relacionadas con el desarrollo de la nueva funcionalidad de SIPSE - Módulo de Pagos.
-  Registrar la información de todos los procesos en cada módulo del sistema .
- Actualizar los usuarios oportunamente cuando sea necesario para el correcto flujo de la información en el sistema.
- Responder las encuestas presentadas en los entrenamientos de la DGDL.
- Normalización del cargue de información de los procesos de Infraestructura en el Módulo de Contratación y Módulo financiero de SIPSE local para la vigencia 2020.
- Participar en los entrenamientos de la DGDL sobre las generalidades de SIPSE local
- Participar en los entrenamientos de la DGDL sobre el módulo de proyectos y banco de iniciativas ciudadanas de SIPSE local.
- Participar en los entrenamientos de la DGDL sobre el módulo de contratación y financiero de SIPSE local</t>
  </si>
  <si>
    <t>Ejecutar el 100% del plan de sostenibilidad contable, que se formule para la vigencia en concordancia con las condiciones contables de la alcaldía local.</t>
  </si>
  <si>
    <t>Porcentaje de avance acumulado en el cumplimiento del Plan de Sostenibilidad contable programado</t>
  </si>
  <si>
    <t>Reporte Contador Alcaldía Local</t>
  </si>
  <si>
    <t>Contador- Alcaldía Local</t>
  </si>
  <si>
    <t>INFORMES DE SEGUIMIENTO</t>
  </si>
  <si>
    <t>META REPROGRAMADA</t>
  </si>
  <si>
    <t>Mediante radicado 20206620005993 se remitió el plan de sostenibilidad contable a la Subsecretaría de Gestión Institucional.</t>
  </si>
  <si>
    <t>Orfeo y anexo radicado</t>
  </si>
  <si>
    <t>La Alcaldía Local envió la información correspondiente a 2 actividades en el periodo de corte.
Cabe resaltar que la información reportada por la Alcaldía es validada por parte de cada alcaldía y son ellos los responsables del cumplimiento en logros y objetivos de los compromisos adquiridos en su Plan de Sostenibilidad Contable.</t>
  </si>
  <si>
    <t>Reporte Subsecretaría de Gestión Institucional</t>
  </si>
  <si>
    <t xml:space="preserve">Se dio cumplimiento al plan de sostenibilidad contable. </t>
  </si>
  <si>
    <t xml:space="preserve">Plan de sostenibilidad contable y evidencias del cumplimiento. </t>
  </si>
  <si>
    <t xml:space="preserve">
La Alcaldía Local envió la información correspondiente a 2 actividades en el periodo de corte.
Cabe resaltar que la información reportada por la Alcaldía es validada por parte la misma y son ellos los responsables del cumplimiento en logros y objetivos de los compromisos adquiridos en su Plan de Sostenibilidad Contable.</t>
  </si>
  <si>
    <t>Diligenciar el 100% del formulario de indicadores sobre transparencia.</t>
  </si>
  <si>
    <t>Porcentaje de cumplimiento bateria de indicadores de transparencia</t>
  </si>
  <si>
    <t>( Cantidad de variables publicadas de la bateria de indicadores de transparencia de la vigencia/ Cantidad total de la batería de indicadores de transparencia en la vigencia) * 100</t>
  </si>
  <si>
    <t>Reporte Instrumento bateria de indicadores</t>
  </si>
  <si>
    <t>Fondo de Desarrollo Local</t>
  </si>
  <si>
    <t>Diligenciamiento del formulario de bateia de indicadores</t>
  </si>
  <si>
    <t>META RE PROGRAMADA</t>
  </si>
  <si>
    <t xml:space="preserve">Se dio cumplimiento al 100%, por cuanto las 26 preguntas asignadas fueron diligenciadas en su totalidad. </t>
  </si>
  <si>
    <t>Diligenciamiento del formulario de bateria de indicadores</t>
  </si>
  <si>
    <t>Servicio de Atención a la Ciudadanía Alcaldías Locales</t>
  </si>
  <si>
    <t>Dar respuesta al 100% de los requerimientos ciudadanos asignados a la alcaldía local con corte a 31 de diciembre de 2019, según la información de seguimiento presentada por el proceso de servicio a la ciudadanía</t>
  </si>
  <si>
    <t>Respuesta a los requerimiento de los ciudadanos</t>
  </si>
  <si>
    <t>(No de respuestas efectuadas / No requerimientos instaurados antes del 31 de diciembre 2019)*100</t>
  </si>
  <si>
    <t>Requerimientos ciudadanos 2019 y anteriores</t>
  </si>
  <si>
    <t xml:space="preserve">Reporte Aplicativo CRONOS </t>
  </si>
  <si>
    <t>Todos los grupos de la Alcaldía Local
Reporte: Grupo de SAC</t>
  </si>
  <si>
    <t>MATRIZ GRUPO SAC</t>
  </si>
  <si>
    <t>Durante el primer trimestre de la vigencia 2020, la Alcaldía Local dio respuesta a 149 requerimientos ciudadanos del año 2019, los cuales representan un nivel de avance del 100% en el trimestre.</t>
  </si>
  <si>
    <t>Atención al ciudadano</t>
  </si>
  <si>
    <t>La Alcaldía Local de acuerdo con el reporte remitido ha dado respuesta a 327 requerimientos ciudadanos de los 96 programados para el trimestre, lo que representa un nivel de avance del 100% en el trimestre.</t>
  </si>
  <si>
    <t>La Alcaldía Local de acuerdo con el reporte remitido dio  respuesta a  518  requerimientos ciudadanos de los 143  programados para el trimestre, lo que representa un nivel de avance del 100% en el trimestre</t>
  </si>
  <si>
    <t>Reporte SAC</t>
  </si>
  <si>
    <t xml:space="preserve">Se atendieron los requerimientos ciudadanos al 100%, se evidencia atención de 209  peticiones realizadas por la ciudadanía. </t>
  </si>
  <si>
    <t>Fortalecer la capacidad institucional y para el ejercicio de la función policiva por parte de las autoridades locales a cargo de la Secretaría Distrital de Gobierno</t>
  </si>
  <si>
    <t>Inspección Vigilancia y Control</t>
  </si>
  <si>
    <t xml:space="preserve">Realizar 48 acciones de control u operativos en materia de  actividad económica (en el mes de diciembre se deben realizar los operativos pólvora y artículos pirotécnicos)
</t>
  </si>
  <si>
    <t>Acciones de control a las actuaciones de IVC control en materia actividad económica</t>
  </si>
  <si>
    <t>No Acciones de control a las actuaciones de IVC control en materia actividad económica (en el mes de diciembre se deben realizar los operativos pólvora y artículos pirotécnicos)</t>
  </si>
  <si>
    <t xml:space="preserve">acciones de control u operativos </t>
  </si>
  <si>
    <t>Reporte a la Dirección de Gestión Policiva</t>
  </si>
  <si>
    <t>Grupo de Gestión Policivo - Alcaldía local</t>
  </si>
  <si>
    <t>ACTAS DE OPERATIVOS</t>
  </si>
  <si>
    <t>1. 20206610002932:  8 acciones (Kra 50 # 3 45 - Kra 50 # 3 73 - Kra 50 # 4 25 - kra 50 # 4 39 - Kra 50 # 4 73- Kra 50 # 4 03 - Kra 50 # 4 23 - Kra 50 # 4 37).  2.  20206610002832 : 7  acciones : Kra 50 # 5  86 - Kra 50 # 5 A 44 - Kra 50 # 5 C 20 - Kra 50 # 5 C 64 - Kra 50 # 5 10 - Kra 50 # 5 F 98 - calle 6 # 49 3 3.20206630005933: 5 acciiones (calle 30 # 52 A 38 - Kra 65 A # 46 15. - Kra 59 # 14 84 - Calle 18 A # 50 98 - Calle 1 d Bis # 33 30). 3. 20206610002882: 11 acciones  Kra 50 # 4 F 77 - Kra 50 # 4 F 61 - Kra 50 # 4 b 05 - Kra 50 # 4 C 13 - Kra 50 # 4 C 45 - Kra 50 # 4 C 65 - Kra 50 # 5 57 - Kra. 50 # 5 F 92 - Kra 50 4 A 53 - Kra 50 con 6.</t>
  </si>
  <si>
    <t xml:space="preserve">1. 20206610039212 : Av.68 No. 4B-24
Cra 67A No. 4D-95 -Av. Cra 68 No 4D-24
Av. Cra 68  No. 5-30 - Calle 4 B No 67-24
AV. Cra 68 No.4B-80-Calle 10 No. 60-77
2. 20206610039222: Cra 31No 5B - 22
Cra 31 No 5B -58 -Cra 30 Bis No.5B-47
Cra 30 No. 5B-32 -Cra 31A No 3B-26 
Cra 31A No. 5B-13 -Cra 30 Bis No. 5B-55
Calle 5C No. 30-86 -Cra 30 A No. 5B-22
3. 20206610039232: Ac 13 entre Cra 62 y Cra 65 -Cra 65No. 11-90 -Cra 65 No. 11-90 Local 4-18 -Cra 65 No. 11-50 Local 13-47
Cra 65 No 11-50 Local 4-03ª -C.C. Plaza de las Americas Local 3-41 -Cra 65 No. 11-50 Local 353ª-Calle 13 No.Cra 62  No. 11-48 
Cra 62  y 65 Av. 13 Local  3-55-Cra 62 No. 12-00 Local 3-54-Cra. 65 No. 11-50.
4. 20206610039242: Calle 10 A No. 45-12
cra 42 Bis No 17A-53-Cra 37 No. 12-42
Calle 17 No. 42 A- 69 -Cra 62 No. 9-63.
5. 20206610039262: Calle 12 A No. 44-98  
Cra 50 No.4A- 59 -Cra 65 No.46-68
Cra 66 No. 4D-44.
5. 20206610039332: Calle 17 No. 55-08 Piso 2 -Cra. 54  No. 17A-69-Cra 58 No. 15-64-Calle17 No. 58-17-Cra 55 No. 15-56 
Calle 17 A No. 55-49-Carrera 54 No. 17A-08-Calle 18 No. 54-51.
6. 20206610039352: Cra 53 No. 17-91
Cra 53 No. 17-91-Calle 16 No. 53-06
Calle 16 No. 53-45-Calle 15 No. 14-94
Diag. 13 Bis No. 53-54-Cra 55 No. 14-22
Carrera 55 No. 14-31-Cra 54 No. 54-72
Calle 15 No. 54-50-Calle 15 No. 15-12
Calle 1 No. 15-22-Cra 55 No. 15-32
Cra 55 No. 15-44 -Cra 55 No. 15-50
Cra 55 No. 15-70 -Cra 56 No. 17B-34
7. 20206610039362: Calle 17  No. 53-49 
Cra 55 No. 15-04 -Calle 55 No. 15-35
Calle 15 No. 55-23 -Cra. 56 !8A-10 
Calle 15  56-18 -Cra. 65B No. 18-22
Cra. 56 No. 14-81.
8. 20206610039492: Cra 52c No. 41-36 sur -Calle 43 sur No. 53-02-cra 52 No. 53-28 -cra 52 No. 37B-40 sur -Cra 52 C No. 42B-81 sur -Cra 52 C No. 42 A-11
Cra 52 C No. 41 B-05 sur -Cra 52 C No. 42A-41 sur-Cra 52 No. 20-03
9. 20206610039502: Calle 44 No. 52C-45
Cra 52 No. 44-11-cra 50  NO. 41-35 SUR
Cra 52 C No 44-19-Cra 52C No. 44-11 sur 
Calle 44 No. 53-28 sur.
10. 20206610039472: Cra 15 No. 53-09
Calle 15 No. 53-09-Calle 14 No. 62-04 Cra 62 No. 14-41-Cra 62 No. 14-72-Calle 17 No. 55-56-Call 15 No. 53-04-Ac 17 No. 53-09.
11. 20206610039462: Cra 54 No. 15-61
Cra 55 No. 13-48-Calle 15 No. 54-8
Cra 55 No. 13-24-Calle 13 No 54-34
Calle 15 No. 56-18.
12. 20206610039522: Cra 31 A No. 4A-96
Calle 5 No. 31A-04 Apto 101-Cra 31 D  No. 4A-89-Calle 5 No. 30A-29-calle 4A No. 31D-18-Cra 31D No. 4A-63
Calle 4 A No. 31D-38-Cra 31 No. 5B-16.
</t>
  </si>
  <si>
    <t>Orfeo  y actas que reposan en el archivo del área</t>
  </si>
  <si>
    <t>1.	01 de julio de 2020: Se visitaron los siguientes establecimientos en las direcciones mencionadas
Carrera 38 No 9-32
Carrera 38 No 9-32--local 107
Carrera 38 No 9-32-- local 251
Carreara 38 No 9-32 -- local 2128
Carrera 38 No 10-21 -- local 179
Carrera 38 No 9-32 --- local 204
2.	02 de julio de 2020: Se visitaron los siguientes establecimientos en las direcciones mencionadas
Calle 8 # 38 - 50
3.	03 de julio de 2020: Se visitaron los siguientes establecimientos en las direcciones mencionadas
Carrera 56 No 2-94   Zapatoca
Justo y bueno Carrera 54 No 2B -01
Justo y bueno Carrera 30 No 4-35
Sanandresito Outtets
Alkosto Carrera 30 calle 9
4.	07 de julio de 2020: Se visitaron los siguientes establecimientos en las direcciones mencionadas
Carrera 58 No 15-54   solo temples S.A.S
Carrera 58 No 15-25 disorport  S.A.S
Carrera 58 No 14-81 Limpiabrisas 
Carrera 58 No 14-40  Gesan
Carrera 58 No 14-23 Dios  electricos  S.A.S
Carrera 58 No 14-50 Blimautos S.A.S
Calle 15 No 54-20
5.	08 de julio de 2020: Se visitaron los siguientes establecimientos en las direcciones mencionadas
Calle 41Sur  No 52B 23
Calle 41 Sur No  52B 37
Calle 41 sur No 52B 10
AV 68 Sur No 40-18
6.	09 de julio de 2020: Se visitaron los siguientes establecimientos en las direcciones mencionadas
AUTOPISTA SUR CALLE 52C10
CALLE 45 A SUR 52C 70
TRASVERSA 52 No 40 -28
carrera 68 No 40A 50
CARRERA 52C No 41-39
calle 45 A SUR No 52 C 10
7.	10 de julio de 2020: Se visitaron los siguientes establecimientos en las direcciones mencionadas: 
Carrera 62 # 58 – 39
8.	11 de julio de 2020: Se visitaron los siguientes establecimientos en las direcciones mencionadas: 
9.	12 de julio de 2020: Se visitaron los siguientes establecimientos en las direcciones mencionadas: 
Carrera 56 # 42 - 01
Calle 3 # 53 - 07
10.	23 de julio de 2020: Se visitaron los siguientes establecimientos en las direcciones mencionadas: 
CALLE 9 No 39-01
Diagonal 7 No 37-69
carrera 69C No 19-56 sur
CALLE 43 SUR No 52 A 05
CALLE 42 A SUR No 52C 22
AV CARRERA 68 No 39-9 sur
AV CARRERA 68 No 39-74sur
CALLE 37 SUR No 53-27 
CALLE 37 SUR No 53-2
CALLE 38 SUR No.52 C05 local 3
CARRERA 52 C 38A 05 SUR
CARRERA 52C No 40-19 sur
CARRERA 52C No 35-12 SUR
CARRERA 54 No 37A 97 SUR
CARRERA 68 No 39B -28 SUR
CARRERA 68 No 31 11
CARRERA 52C No 27-33 SUR
CARRERA 52C No 34-15 sur
11.	24 de julio de 2020: Se visitaron los siguientes establecimientos en las direcciones mencionadas
CALLE 42 SUR No 54-19 
CARRERA 66A 10-05
CARRERA 65B No 12-59
CALLE 13 No 65B- 47 
CALLE 10 No 66A-09
CALLE 12 No 66 A 28
AVENIDA CALLE 45 SUR No 52 A 94
CARRERA 52 No 39 47 SUR 
AVENIDA CALLE 3 No 41C 21
12.	25 de julio de 2020: Se visitaron los siguientes establecimientos en las direcciones mencionadas
CARRERA 52 No 39b 06
CARRERA 52 C No 39-13 SUR
CARRERA 62 No 5A-90
CARRERA 62 No 5A-89
CARRERA 62 No 5A-56
CARRERA 56 No 4-87
CARRERA 56 No 4A-31
CARRERA 56 No 3-84
CARRERA 56 CALLE 3-50
CARRERA 56 CALLE 04-01
CARRERA 56 No 4-34
CARRERA 56 No 4C-26
CARRERA 56 No 4a-42
CARRERA 56 No 4-82
CARRERA 56 No 4-54
CARRERA 13 No 67-15
CALLE 3 No 66-29
13.	26 de julio de 2020: Se visitaron los siguientes establecimientos en las direcciones mencionadas
CARRERA 67 No 12A-93
CARRERA 56A 2A-78
CARRERA 56 No6-66
CALLE 2A No 56-17
AVENIDA CALLE 13 No 53-07
CARRERA 3 No 53-21
CARRERA 50 No 3-07
CARRERA 30 No 3-19
CARRERA 50 No 4-25
CARRERA 50 No 4-72
CARRERA 50 No 3-06
CARRERA 46 No 3-29
CARRERA 54 A No 2B-01
14.	27 de julio de 2020: se visitaron las siguientes direcciones:
CALLE 26 SUR CARRERA 39C 21
CARRERA 40A No 26-23
CARRERA 38 No 26-65
AV PRIMERA DE MAYO
CALLE 12A No66A 18
CARRERA 66 A No 12A 12 
CARRERA 66 A 12A 28
CARRERA 66A No 62-2
CALLE 18 SUR 35-04
CARRERA 36 No 18-03 SUR
CALLE 29A SUR No 50-15
CALLE 26 SUR 51F 69
TRASVERSAL 42 No 5A-04
AV CALLE 6 No 41A-81
CARRERA 58 No 2-33
CARRERA 63 No 5A-85
CARRERA 34 No 3-06
CARRERA 3A No 32B 84
CARRERA 30 No 16-27
AMERICAS 63-05
CARRERA 62 No  5B  62
CARRERA 54 No 2B-01
AV 1 MAYO 51C -24
CALLE 10 No 67-25
CALLE 12 No 67-32
CARRERA 1 No 66A 9
CARRERA 66 No 12-00
15.	28 de Julio de 2020: se visitaron los siguientes establecimientos: 
AV CALLE 3 No 53-21
CALLE 21 BIS No39-37
TRASVERSAL 55 2A -00
CALLE 2B No 55-28
CARRERA 56 -4B-54
CARRERA 56 No 4B-96
CARRERA 56 No 4B-43
16.	29 de Julio de 2020: se visitaron los siguientes establecimientos: 
CARRERA 56 No5a-13
CALLE 5A No 60-05
CALLE 1B No 52A-31
CALLE 33 SUR No 39B -06
CARRERA 40A No 30-88
carrera 69C No 19-56 sur
CARRERA 68 No 37 SUR 90
CARRERA 68 No 38-04
CARRERA 68 No 41A-04
CARRERA 68 No 42 SUR 18
CARRERA 68 No 42A 28 SUR
CARRERA 39A No 34 -23
CALLE 38A SUR  No 39-15
TRASVESAL 35 No37-43 sur
CARRERA 50 No 33-60
CARRERA 50 No 33 - 73
TRASVERSAL 35 No 38 B-45 SUR
CALLE 37 No 39A-31 SUR
CALLE 37 SUR 35-50
CALLE 33 SUR 39C-46
CARRERA 40A 32-09 SUR
CALLE 33 SUR 39C 33
CARRERA 56 No 4B 85
CARRERA 56 No 4 45
CARRERA 56 No 4D -26
CARRERA 56 No 4G-56
17.	30 de Julio de 2020: se visitaron los siguientes establecimientos: 
CALLE 33 No 40-10
CALLE 33 SUR 40-10
CARRERA 39C No 30-95
CARRERA 32 No 6-12
CARRERA 32 No 6-07
CALLE 4 No 57-18
CARRERA 58 No 4B-96
CARRERA 56A No4D-06
CARRERA 56 No 2B-44
18.	31 de Julio de 2020: se visitaron los siguientes establecimientos: 
                    CARRERA 9 No 34-86
CARRERA 9 No 34-96
CALLE 34-No 10-20
CARRERA 34 No 10-77 
AV CARRERA 50 No 22-33
AV CARRERA 50 No29-06 sur
CARRERA 41 A No 4C 04
CARRERA 41A No 4B-31 
CARRERA 41A No 3B 31
CALLE 3C No 41-21
CALLE 33 SUR No  40A 23
CARRERA 67 No 12-06
CALLE 12 No 66A-21
CARRERA 67A No 12A  08
19.	1 de agosto de 2020 se visitaron los siguientes establecimientos:
                  CARRERA 43 No 17 - 43
                  CALLE 13 No 66-29
                  CARRERA 52 No 41-12
                  CALLE 43 No 53-02
                  CARRERA 54 No 37A 97 SUR
                  CARRERA 36 No 10-11 SUR
                  CARRERA 63No 15-27
1.	2 de agosto de 2020 se visitaron los siguientes establecimientos:
CALLE 11 No 66 02
CALLE 13 No 65B03 LOCAL 1
CARRERA 66 No 12-06
TRASVESAL 42 No 3-29
CARRERA 50 No 3-41
CARRERA 56 No 2A-95
2.	3 de agosto de 2020 se visitaron los siguientes establecimientos:
CARRERA 67 No 12-66
CARRERA 67 No 11-26
CARRERA 56 A No 4D 06
CARRERA 52 No 32-30 SUR
CALLE 28 No 52-49 SUR
CALLE 26SUR No 52-58
CALLE 30 No 52-46
CALLE 32 No 52A 27
    CARRERA 50 CON AMERICAS
3.	6 de agosto de 2020 se visitaron los siguientes establecimientos:
CALLE 11 No 66 02
CALLE 13 No 65B03 LOCAL 1
CARRERA 66 No 12-06
TRASVESAL 42 No 3-29
CARRERA 50 No 3-41
CARRERA 56 No 2A-95
CALLE 19 B No 35-39
20.	8 de agosto de 2020 se visitaron los siguientes establecimientos:
Carrera 68 # 40 – 18
Calle 41 sur 52b - 10
21.	9 de agosto de 2020 se visitaron los siguientes establecimientos:
Calle 45 sur # 52c  - 10
Autosur # 52c - 10
22.	10 de agosto de 2020 se visitaron los siguientes establecimientos:
Carrera 62 # 5b – 39
Carrera 62 # 5ª - 92
23.	13 y 15 de agosto de 2020 se visitaron los siguientes establecimientos:
CARRERA 31D No 5C -10
DIAGONAL 16 SUR No 41-65
CALLE 29B SUR No 37-89
CARRERA 41 No 17 -15
AV AMERICAS No 62 -84
AV AMERICAS No 62-84
24.	18 de agosto de 2020 se visitaron los siguientes establecimientos:
                    CALLE 12 No 60-17
                    CARRERA 60 No 46-76
                    CALLE 46 No 59-17
                    CALLE 2B No 56-05
                    CARRERA 56 No 2-87
                    CALLE 13 No 66A-40
                    CARRERA 66A No 9A-92
                    CARRERA 66A No 10-06
                    CALLE 42A No 52C 22 SUR
                    CARRERA 67A NO 9A -40
                    CALLE 5A No 53B-06
                    CALLE 13 
                    SALAZAR GOMEZ
25.	19 de agosto de 2020 se visitaron los siguientes establecimientos:
CARRERA 56No 2A-13
CARRERA 55 No 2-83
CALLE 2B No 55-16
CALLE 40 SUR No 52C 32
CALLE 40SUR No 53-15
CALLE 4A No 41C -02
CALLE 3 No 51-02
CARRERA 41 No 40D 02
CALLE 3 No 53-93
CALLE 12 No 60-53
CARRERA 56 No 40-56
CARRERA 56 No 2B -48
CARRERA 56 No 2B-83
CALLE15 No 36-89
26.	20 de agosto de 2020, se visitaron los siguientes establecimientos:
                 CARRERA 57 No 4D-72
CALLE 40 SUR No 53-15
CALLE 11A No 37 A -27
CARRERA 37 No 12-42
CARRERA 38 No 10-60
CARRERA 63 No 14-51
CARRERA 56 No 2A -97
CARRERA 56 No 2A-58
CARRERA 57A 5B -53
CARRERA 52B No 42-29 sur
CALLE 42B SUR No 52B -10
CARRERA 68 NO 43A-70
27.	21 de agosto de 2020 se visitaron los siguientes establecimientos:
CARRERA 38 No 10-60
CARRERA 67 A No 9A-03
AV CARRERA 68 No 9-04
CARRERA 67A NO 9A -04
CARRERA 41No 2B-11
CARRERA 56 No 02-55
CALLE 4 No 56-24
CARRERA 56 No 46-16
CALLE 5A 55-09
28.	22 de agosto de 2020 se visitaron los siguientes establecimientos:
CALLE 19A No 33-14
CALLE 19A 33-17
CALLE 12 No 38-76
CALLE 11A No 35-20
CALLE 11A No 37A-69
CALLE 12A No 40A 23
CARRERA 41A No 4-32
CARRERA 41A No13-18
CARRERA 56 No 2A-76
CALLE 4B No 57 -31
CALLE 4B No 53F -45
CARRERA 57 No 4b -13
CARRERA 57 4B-16
CALLE 2B No 54-15
29.	23 de agosto de 2020 se visitaron los siguientes establecimientos:
CALLE 7 No 37-91
30.	24 de agosto de 2020 se visitaron los siguientes establecimientos:
CARRERA 60 No 4B -50
CARRERA 36 No 14-45
CALLE 14- No 36-69
CALLE 9 NO 36-90
31.	25 de agosto de 2020 se visitaron los siguientes establecimientos:
AV AMERCIAS No 62-84
32.	27 de agosto de 2020 se visitaron los siguientes establecimientos:
CALLE 8 A No 37a 09
CALLE 8A No 37 -92
33.	28 de agosto de 2020 se visitaron los siguientes establecimientos:
CALLE 9 No 37-A 49
CARRERA 38 No 8A 72
CARRERA 44 N9A-70
34.	29 de agosto de 2020 se visitaron los siguientes establecimientos:
Carrera 38 #8ª - 12
35.	01 de agosto de 2020 se visitaron los siguientes establecimientos:
Carrera 38 # 10 – 23
36.	04 de agosto de 2020 se visitaron los siguientes establecimientos:
AUTO SUR No 52A-68
AUTO SUR No 52A-64
CALLE 45A SUR 52C 14
CALLE 45A No 52c 32
37.	10 de agosto de 2020 se visitaron los siguientes establecimientos:
CARRERA 36 # 5c - 49
AVENIDA 1 DE MAYO # 51D – 40
38.	12 de agosto de 2020 se visitaron los siguientes establecimientos:
39.	15 de agosto de 2020 se visitaron los siguientes establecimientos:
CALLE 7 # 38 - 10
40.	17 de agosto de 2020 se visitaron los siguientes establecimientos:
Carrera 56 # 4 – 57
Calle 4b # 55 – 17
Carrera 56 # 4c – 26
Carrera 56 # 4g - 28
41.	18 de agosto de 2020 se visitaron los siguientes establecimientos:
Trv 47 # 5f – 96
42.	20 de agosto de 2020 se visitaron los siguientes establecimientos:
Trv 53bis # 2ª – 64
Trv 53bis # 2c – 66
Trv 42 # 03 – 06
Trv 53 bis # 2b – 26
Trv 53bis # 2c – 12
43.	21 de agosto de 2020 se visitaron los siguientes establecimientos:
San Andresito de la 38
44.	22 de agosto de 2020 se visitaron los siguientes establecimientos:
Calle 4d # 56ª – 16
Carrera 56 # 4d - 12
45.	24 de agosto de 2020 se visitaron los siguientes establecimientos:
CALLE 57 # 17 - 97
CARRERA 57 # 17 - 80
CARRERA 57 # 17 - 73
TRANSVERSAL 32 # 19C – 47
46.	27 de agosto de 2020 se visitaron los siguientes establecimientos:
Carrera 56 # 4 – 82
Carrera 56 # 4d - 68
47.	29 de agosto de 2020 se visitaron los siguientes establecimientos:
CARRERA 38 # 6 - 44
CARRERA 38 # 6 - 44
CARRERA 38 # 7 - 10
CARRERA 38 # 7 - 50
CARRERA 38 # 7 - 38
CARRERA 38 # 6 - 48
CARRERA 38 # 6 - 44
CARRERA 38 # 6 - 44
CARRERA 38 # 7 - 46
CALLE 7 # 38 - 36
CARRERA 38 # 6 - 15
CARRERA 38 # 6 - 24
DIAGONAL 7 # 38-40</t>
  </si>
  <si>
    <t>Carpeta OneDrive https://gobiernobogota-my.sharepoint.com/personal/jeraldyn_tautiva_gobiernobogota_gov_co/_layouts/15/onedrive.aspx?id=%2Fpersonal%2Fjeraldyn%5Ftautiva%5Fgobiernobogota%5Fgov%5Fco%2FDocuments%2F1%5FNC%5FPlaneaci%C3%B3n%2F2%5FPLANES%20DE%20ACCI%C3%93N%2FPLAN%20DE%20ACCI%C3%93N%202020%2FPG%2FSOPORTES%5FPLANES%20DE%20GESTI%C3%93N%5F2020%2FALCALD%C3%8DAS%20LOCALES%2F16%5FAL%20PUENTE%20ARANDA%2FIII%20TRIMESTRE%2FEVIDENCIAS%2FACTIVIDAD%20ECONOMICA</t>
  </si>
  <si>
    <t>Se realizaron las actividades de control, de acuerdo a los archivos que se documentan en el medio de verificacion</t>
  </si>
  <si>
    <t>En el siguiente link se cargan las evidencias
https://gobiernobogota-my.sharepoint.com/:f:/g/personal/jeraldyn_tautiva_gobiernobogota_gov_co/ElWnsqWrZA5EjPK_TlKKNwYBWcvvt043wApHe9-Df3AkhQ?e=MI6xoo</t>
  </si>
  <si>
    <t>Durante la vigencia 2020, se realizaron 134 operativos para el control en materia de actividad económica, en los cuales se verificó el cumplimiento de los requisitos establecidos en la Ley 1801. En los cuales se encontró incumplimiento, se tomaron las acciones correctivas correspondientes.</t>
  </si>
  <si>
    <t>Realizar 12 acciones de control u operativos en materia de  integridad del espacio publico.</t>
  </si>
  <si>
    <t>Acciones de control a las actuaciones de IVC control en materia de  integridad del espacio publico.</t>
  </si>
  <si>
    <t>No acciones realizadas de control en materia de  integridad del espacio publico.</t>
  </si>
  <si>
    <r>
      <rPr>
        <b/>
        <sz val="11"/>
        <color theme="1"/>
        <rFont val="Garamond"/>
        <family val="1"/>
      </rPr>
      <t>1. 20206610002932</t>
    </r>
    <r>
      <rPr>
        <sz val="11"/>
        <color theme="1"/>
        <rFont val="Garamond"/>
        <family val="1"/>
      </rPr>
      <t xml:space="preserve">:  8 acciones (Kra 50 # 3 45 - Kra 50 # 3 73 - Kra 50 # 4 25 - kra 50 # 4 39 - Kra 50 # 4 73- Kra 50 # 4 03 - Kra 50 # 4 23 - Kra 50 # 4 37).  </t>
    </r>
    <r>
      <rPr>
        <b/>
        <sz val="11"/>
        <color theme="1"/>
        <rFont val="Garamond"/>
        <family val="1"/>
      </rPr>
      <t xml:space="preserve">2.  20206610002832 : 7  </t>
    </r>
    <r>
      <rPr>
        <sz val="11"/>
        <color theme="1"/>
        <rFont val="Garamond"/>
        <family val="1"/>
      </rPr>
      <t xml:space="preserve">acciones : Kra 50 # 5  86 - Kra 50 # 5 A 44 - Kra 50 # 5 C 20 - Kra 50 # 5 C 64 - Kra 50 # 5 10 - Kra 50 # 5 F 98 - calle 6 # 49 33.20206630005933: 5 acciiones (calle 30 # 52 A 38 - Kra 65 A # 46 15. - Kra 59 # 14 84 - Calle 18 A # 50 98 - Calle 1 d Bis # 33 30). </t>
    </r>
    <r>
      <rPr>
        <b/>
        <sz val="11"/>
        <color theme="1"/>
        <rFont val="Garamond"/>
        <family val="1"/>
      </rPr>
      <t xml:space="preserve">3. 20206610002882: </t>
    </r>
    <r>
      <rPr>
        <sz val="11"/>
        <color theme="1"/>
        <rFont val="Garamond"/>
        <family val="1"/>
      </rPr>
      <t>11 acciones  Kra 50 # 4 F 77 - Kra 50 # 4 F 61 - Kra 50 # 4 b 05 - Kra 50 # 4 C 13 - Kra 50 # 4 C 45 - Kra 50 # 4 C 65 - Kra 50 # 5 57 - Kra. 50 # 5 F 92 - Kra 50 4 A 53 - Kra 50 con 6.</t>
    </r>
  </si>
  <si>
    <t>1. 20206610045072: CARRERA 56 No. 2 a 29. 
2. 20206610045082: CARRERA 50 No. 4 73. 
3. 20206630247561: CRA 42 No 0 – 09 (extensión de actividad de establecimientos de comercio en espacio público).</t>
  </si>
  <si>
    <t>1.	03 de septiembre de 2020 operativo realizado en San Andresito de la 38 (ventas ambulantes)
2.	04 de septiembre de 2020 operativo realizado en zona industrial, ciudad montes de la 38 (ventas ambulantes)
3.	11 de agosto de 2020 operativo realizado en San Andresito de la 38 (ventas ambulantes)
4.	17 de julio de 2020 operativo realizado en URI puente aranda
5.	17 de septiembre de 2020 operativo realizado en San Andresito de la 38 (ventas ambulantes)
6.	18 de agosto de 2020 operativo realizado en Outlets de las americas, vehiculos
7.	23 de septiembre de 2020 operativo realizado en  San Andresito de la 38 (ventas ambulantes)
8.	24 de septiembre de 2020 operativo realizado en  San Andresito de la 38 (ventas ambulantes)
9.	25 de septiembre de 2020 operativo realizado en  San Andresito de la 38 (retiro de conos)
10.	28 de septiembre de 2020 operativo realizado en  San Andresito de la 38 (ventas ambulantes)
11.	28 de septiembre de 2020 operativo realizado en la calle 17 No. 39 11 retiro de conos.
12.	26 de agosto de 2020 operativo realizado en el sector del barrio alquería. De sensibilización y recuperación de espacio público.
13.	27 de septiembre de 2020 operativo realizado en la carrera 38 con calle 17 retiro de conos.
14.	17 de septiembre de 2020 operativo realizado en el sector de san Andresito de la 38. Sensibilización de comerciantes formarles e informales recuperando espacio público.
15.	Julio 30 de 2020 operativo realizando en calle 13 con carrera 68 cierre de caseta por ocupación de espacio publico.
16.	Julio 29 de 2020 operativo realizando sensibilización en barrio galán
17.	 30 de agosto de 2020. Operativo realizado en la alquería sensibilización a comerciantes y a 80 vendedores informales.</t>
  </si>
  <si>
    <t>Carpeta OneDrive https://gobiernobogota-my.sharepoint.com/personal/jeraldyn_tautiva_gobiernobogota_gov_co/_layouts/15/onedrive.aspx?id=%2Fpersonal%2Fjeraldyn%5Ftautiva%5Fgobiernobogota%5Fgov%5Fco%2FDocuments%2F1%5FNC%5FPlaneaci%C3%B3n%2F2%5FPLANES%20DE%20ACCI%C3%93N%2FPLAN%20DE%20ACCI%C3%93N%202020%2FPG%2FSOPORTES%5FPLANES%20DE%20GESTI%C3%93N%5F2020%2FALCALD%C3%8DAS%20LOCALES%2F16%5FAL%20PUENTE%20ARANDA%2FIII%20TRIMESTRE%2FEVIDENCIAS%2FESPACIO%20PUBLICO</t>
  </si>
  <si>
    <t xml:space="preserve">Durante la vigencia 2020 se realizaron 49 acciones de control u operativos en materia de  integridad del espacio publico, cumpliendo al 100% la meta establecida, de acuerdo al Reporte brindado por la Dirección de Gestión Policiva. </t>
  </si>
  <si>
    <t>Realizar 20 acciones de control u operativos en materia de obras y urbanismo</t>
  </si>
  <si>
    <t>Acciones de control  en materia de obras y urbanismo</t>
  </si>
  <si>
    <t>No acciones realizadas de control  en materia de obras y urbanismo</t>
  </si>
  <si>
    <r>
      <rPr>
        <b/>
        <sz val="11"/>
        <color theme="1"/>
        <rFont val="Garamond"/>
        <family val="1"/>
      </rPr>
      <t>1.</t>
    </r>
    <r>
      <rPr>
        <sz val="11"/>
        <color theme="1"/>
        <rFont val="Garamond"/>
        <family val="1"/>
      </rPr>
      <t xml:space="preserve"> </t>
    </r>
    <r>
      <rPr>
        <b/>
        <sz val="11"/>
        <color theme="1"/>
        <rFont val="Garamond"/>
        <family val="1"/>
      </rPr>
      <t>20206610025142</t>
    </r>
    <r>
      <rPr>
        <sz val="11"/>
        <color theme="1"/>
        <rFont val="Garamond"/>
        <family val="1"/>
      </rPr>
      <t>: 2acciones (Kra 63 # 19 03 sur - Kra 63 # 19 11 sur).</t>
    </r>
    <r>
      <rPr>
        <b/>
        <sz val="11"/>
        <color theme="1"/>
        <rFont val="Garamond"/>
        <family val="1"/>
      </rPr>
      <t xml:space="preserve"> 2. 20206610015302</t>
    </r>
    <r>
      <rPr>
        <sz val="11"/>
        <color theme="1"/>
        <rFont val="Garamond"/>
        <family val="1"/>
      </rPr>
      <t>: 3 aacciones (CARRERA 38 C # 1 D 03 - CALLE 1 D # 38 B 39 - CARRERA 41 # 2 F 30).</t>
    </r>
    <r>
      <rPr>
        <b/>
        <sz val="11"/>
        <color theme="1"/>
        <rFont val="Garamond"/>
        <family val="1"/>
      </rPr>
      <t>3.</t>
    </r>
    <r>
      <rPr>
        <sz val="11"/>
        <color theme="1"/>
        <rFont val="Garamond"/>
        <family val="1"/>
      </rPr>
      <t xml:space="preserve"> </t>
    </r>
    <r>
      <rPr>
        <b/>
        <sz val="11"/>
        <color theme="1"/>
        <rFont val="Garamond"/>
        <family val="1"/>
      </rPr>
      <t>20206610025132</t>
    </r>
    <r>
      <rPr>
        <sz val="11"/>
        <color theme="1"/>
        <rFont val="Garamond"/>
        <family val="1"/>
      </rPr>
      <t>: 2 acciones ( kra 63 # 19 27 sur - Kra 63 # 18 61 sur).</t>
    </r>
    <r>
      <rPr>
        <b/>
        <sz val="11"/>
        <color theme="1"/>
        <rFont val="Garamond"/>
        <family val="1"/>
      </rPr>
      <t>4.</t>
    </r>
    <r>
      <rPr>
        <sz val="11"/>
        <color theme="1"/>
        <rFont val="Garamond"/>
        <family val="1"/>
      </rPr>
      <t xml:space="preserve"> </t>
    </r>
    <r>
      <rPr>
        <b/>
        <sz val="11"/>
        <color theme="1"/>
        <rFont val="Garamond"/>
        <family val="1"/>
      </rPr>
      <t>20206610017472.</t>
    </r>
    <r>
      <rPr>
        <sz val="11"/>
        <color theme="1"/>
        <rFont val="Garamond"/>
        <family val="1"/>
      </rPr>
      <t xml:space="preserve"> CARRERA 43B # 5A-46 </t>
    </r>
    <r>
      <rPr>
        <b/>
        <sz val="11"/>
        <color theme="1"/>
        <rFont val="Garamond"/>
        <family val="1"/>
      </rPr>
      <t>5. 20206630005933</t>
    </r>
    <r>
      <rPr>
        <sz val="11"/>
        <color theme="1"/>
        <rFont val="Garamond"/>
        <family val="1"/>
      </rPr>
      <t>: 5 acciiones (calle 30 # 52 A 38 - Kra 65 A # 46 15. - Kra 59 # 14 84 - Calle 18 A # 50 98 - Calle 1 d Bis # 33 30).</t>
    </r>
  </si>
  <si>
    <t>20206610039272: CARRERA 37 A No. 2 H 29. – CALLE 13 No. 36 56. 
2. 20206610039282: CARRERA 31 D No. 2 49 – CALLE 9 SUR No. 35 A 50. 
3.20206630007413: CALLE 8 SUR No. 4 B 67 – CALLE 36 SUR No. 50 A 71- CALLE 36 SUR No. 51 b 87. 
4. 20206630010463: CARRERA 34 No. 4 19 /21. 
5. 20206630010113: CARRERA 40 No. 34 40 sur.</t>
  </si>
  <si>
    <t>1.	Radicado No. 20206630015083
2.	Radicado No. 20206630015073
3.	Radicado No. 20206630015033
4.	Radicado No. 20206630013913
5.	Radicado No. 20206630015283
6.	Radicado No. 20206630011743
7.	11 de agosto de 2020 operativo obras en la localidad se visitaron en las siguientes direcciones. Carrera 32 b # 2 48 – transversal 30 A # 38 a 45 sur -calle 9 sur No. 55 A 50 – carrera 57 a # 5 b 29 - transversal 35 # 38 a 20 – carrera 64 A # 46 32.
8.	13 de agosto de 2020 operativo de obras: calle 29 b sur # 37 89 – Diagonal 16 sur # 41 65. carrera 31 B # 5 c 10 - calle 30 3 52 b 24 sur. Carrera 51 B # 39 A 50 sur. Calle 37 sur # 50 A 37 – calle 8 # 35 A 8 – Carrera 41 # 17 15.</t>
  </si>
  <si>
    <t>Aplicativo Orfeo y carpeta OneDrive compartida</t>
  </si>
  <si>
    <t xml:space="preserve">Durante la vigencia 2020 se realizaron un total de 94 acciones de control en materia de obras y urbanismo, se alcanza el 100% de lo programado. </t>
  </si>
  <si>
    <t>Impulsar procesalmente (avocar, rechazar, enviar al competente), el 40% de los expedientes de policía a cargo de las inspecciones de policía, con corte a 31 de diciembre de 2019</t>
  </si>
  <si>
    <t xml:space="preserve">Porcentaje de expedientes de policía con impulso procesal </t>
  </si>
  <si>
    <t>(No de expedientes con impulso procesal durante el trimestre  / expedientes procesales allegados a 31 de diciembre de 2019)x 100</t>
  </si>
  <si>
    <t>impulsos procesales</t>
  </si>
  <si>
    <t>Aplicativo Relacionado</t>
  </si>
  <si>
    <t>APLICATIVO SI ACTUA</t>
  </si>
  <si>
    <t>La Alcaldía Local impulso procesalmente a 3.089 expedientes allegados a 31 de diciembre de 2019.</t>
  </si>
  <si>
    <t>correo enviado por las inspecciones y soportes</t>
  </si>
  <si>
    <t>La Alcaldía Local impulso procesalmente a 3,706 expedientes allegados a 31 de diciembre de 2019 de los 8,159 programados en el trimestre.</t>
  </si>
  <si>
    <t>Reporte Dirección para la Gestión Policiva</t>
  </si>
  <si>
    <t xml:space="preserve">
Teniendo en cuenta que el avance acumulado en el periodo alcanzo los 9587 impulsos procesales, con respecto a lo programado que son 8159, se evidencia un cumplimiento del 100%, por encima de la meta trazada de alcanzar un 12%. </t>
  </si>
  <si>
    <t>Reporte de la Dirección de Gestión Policiva</t>
  </si>
  <si>
    <t xml:space="preserve">Se alcanzó un avance en el  porcentaje acumulado de 100% con respecto a los valores programados durante de la vigencia. </t>
  </si>
  <si>
    <t>Fallar de fondo el 20 %  de los expedientes de policía a cargo de las inspecciones de policía con corte a 31-12-2019</t>
  </si>
  <si>
    <t>Porcentaje de expedientes de policía con fallo de fondo</t>
  </si>
  <si>
    <t>(No de fallos realizados  durante el trimestre/ expedientes procesales allegados a 31 de diciembre de 2019)*100</t>
  </si>
  <si>
    <t xml:space="preserve">Fallos de fondo </t>
  </si>
  <si>
    <t>La Alcaldía Local falló de fondo el  2,86%  de los expedientes de policía a cargo de las inspecciones de policía con corte a 31-12-2019 programados para el trimestre.</t>
  </si>
  <si>
    <t>Reporte DGP</t>
  </si>
  <si>
    <t>La Alcaldía Local falló de fondo en el trimestre 329 expedientes  de los 1.020 programados para el trimestre..</t>
  </si>
  <si>
    <t>La Alcaldía Local falló de fondo en el trimestre 95 expedientes  de los 1,020  programados.</t>
  </si>
  <si>
    <t>La Alcaldía Local falló de fondo en el trimestre 472 expedienteS  de los 1020 programados, para un cumplimiento del 46%.</t>
  </si>
  <si>
    <t xml:space="preserve">Con respecto al reporte de la Dirección de Gestión Policiva la Alcaldía alcanzó un avance del 36% con respecto a las metas programadas.   Esto indica que se obtuvo un 100% de cumplimiento frente a la meta del 20% . </t>
  </si>
  <si>
    <t>Terminar (Archivar) 333 actuaciones administrativas activas</t>
  </si>
  <si>
    <t>Actuaciones administrativas terminadas (Archivadas)</t>
  </si>
  <si>
    <t>No actuaciones administrativas terminadas (Archivadas) durante el trimestre</t>
  </si>
  <si>
    <t xml:space="preserve">EXPEDIENTES
ACTOS ADMINISTRATIVOS </t>
  </si>
  <si>
    <t xml:space="preserve">La Alcaldía Local  terminó en el trimestre 21 actuaciones administrativas activas. </t>
  </si>
  <si>
    <t>La Alcaldía Local termino 14 actuaciones administrativas activas en el trimestre.</t>
  </si>
  <si>
    <t>De lo reportado en el sistema de información SIACTUA, se tiene que en el Área de Gestión Policiva y Jurídica hay identificadas 238 actuaciones que presentan resolución de archivo y que, pese a ello, aún no se han terminado definitivamente, de las cuales 18 corresponden a actuaciones de restitución de Espacio Público y 200 a actuaciones administrativas sancionarías Ley 232 de 1995. 
A pesar de que durante el mes de julio de 2020 no se contó con auxiliar de archivo para el área, en el presente trimestre  se logró la ubicación y digitalización de 87 expedientes de Ley 232 de 1995 y de 11 expedientes de espacio público, determinándose que los expedientes 847, 1433, 1439, 7466, 1439, 7466, 7468, 7591, 8100, 8130, 8433, 9014, 9054, 9733, 9740, 7467, 9211 y 11934 ya se encuentran en archivo definitivo, por lo cual se procede con la actualización de la información correspondiente a estos expedientes en el SIACTUA. 
Excluyendo las actuaciones que están en archivo definitivo, se observa que las resoluciones que ordenaron el archivo de las diligencias no están ejecutoriadas (salvo las resoluciones correspondientes a las Actuaciones 1124, 1563, 2025), pues está pendiente la debida notificación de parte y/o del Ministerio Público (en el caso de las actuaciones Ley 232 de 1995) o de parte, del DADEP y/o del Ministerio Público (en el caso de las actuaciones de Espacio Público). Valga señalar que, si bien es cierto que se identificaron actuaciones en las cuales se habían remitidos, a través de los notificadores de la ALPA, las citaciones para surtir la notificación personal de las resoluciones que ordenaron los archivos, no es menos ciertos que, tales citaciones fueron devueltas o no son válidas por cuantos a las actuaciones correspondientes se les aplica el Código Contencioso Administrativo y por lo tanto deben ser enviadas por correo certificado para que se entienda surtida en debida forma la notificación, por lo que es menester surtir nuevamente estas citaciones atendiendo a la normatividad aplicable a cada expediente.
Considerando que el Artículo 4 del Decreto Legislativo 491 de 2020 prevé que, durante el periodo de emergencia sanitaria por el COVID-19, las notificaciones de actos administrativos se pueden realizar al correo electrónico reportado por los ciudadanos o, en su defecto, al que correo electrónico reportado en la matrícula mercantil, se está procurando la notificación electrónica a las partes, para lo cual se tramitó, en el mes de agosto, ante CONFECAMARAS solicitud de autorización para consultar la totalidad de la información registrada por los comerciantes de la ciudad, contándose actualmente con un usuario habilitado en la plataforma RUES para consultar los registros de matrícula mercantil de las personas que estén pendientes de notificación y, en caso de que tengan reportado correo electrónico, proceder con la respectiva notificación. El proceso de notificación de las actuaciones intervenidas en el presente trimestre debe culminarse en mes de octubre de 2020, dando lugar a las respectivas constancias de ejecutoria y al cierre definitivo de estas actuaciones.
Por otra parte, se estableció, previo acuerdo con cada entidad, que las notificaciones al DADEP y al Ministerio Público se pueden surtir por medio electrónico, pues, dada la emergencia, no había sido posible adelantar la notificación de resoluciones de cierre a estas autoridades. Así pues, se está adelantando la notificación electrónica a estas entidades, lo que ha dado muchas mayor rapidez a este proceso. 
Además de lo anterior, en visitas realizadas por los técnicos del área durante este semestre, se identificaron 20 actuaciones administrativas activas de Ley 232 de 1995 que están llamadas a ser archivadas en el mes de octubre de 2020, dado que se determinó que los establecimientos de comercio que eran objeto de estas actuaciones ya no se adelanta la actividad económica investigada. Una vez se cuente con los informes técnicos, se procederá a proferir las resoluciones de archivo pertinentes. 
Se continúa con la ubicación de los 140 expedientes que están pendientes de digitalización, en aras de agotar las actuaciones que queden pendientes y garantizar que su terminación en el cuarto trimestre del año.</t>
  </si>
  <si>
    <t>La Alcaldía Local terminó en el trimestre 138 actuaciones administrativas activas.</t>
  </si>
  <si>
    <t>Con respecto al reporte de la Dirección de Gestión Policiva la Alcaldía se alcanzó el 56% de las metas programadas por cuanto se finalizaron 188 actuaciones administrativas activas.</t>
  </si>
  <si>
    <t>Terminar 135  actuaciones administrativas hasta la primera instancia</t>
  </si>
  <si>
    <t>Actuaciones administrativas terminadas hasta la primera instancia</t>
  </si>
  <si>
    <t>No de actuaciones administrativas terminadas  hasta la primera instancia</t>
  </si>
  <si>
    <t>La Alcaldía Local terminó en primera instancia 68 actuaciones administrativas.</t>
  </si>
  <si>
    <t xml:space="preserve">Se llevaron hasta la primera instancia 46 actuaciones administrativas. </t>
  </si>
  <si>
    <t>La Alcaldía Local Terminó en el trimestre 6 actuaciones administrativas en primera instancia.</t>
  </si>
  <si>
    <t xml:space="preserve">Con respecto a los datos registrados durante la vigencia 2020  la Alcaldía se alcanzó el 89% de cumplimiento con respecto a de la meta programadas por cuanto se terminaron 120  actuaciones administrativas en primera instancia. </t>
  </si>
  <si>
    <t>Subtotal metas alcaldías locales</t>
  </si>
  <si>
    <t>Integrar las herramientas de planeación, gestión y control, con enfoque de innovación, mejoramiento continuo, responsabilidad social, desarrollo integral del talento humano y transparencia</t>
  </si>
  <si>
    <t>Implementación del Modelo Integrado de Planeación y Gestión</t>
  </si>
  <si>
    <t>Obtener una calificación semestral  igual o superior al 70 % en la medición desempeño ambiental de la dependencia, empleando como mecanismo de medición la herramienta establecida por la Oficina Asesora de Planeación.</t>
  </si>
  <si>
    <t>SOTENIBILIDAD DEL SISTEMA DE GESTIÓN</t>
  </si>
  <si>
    <t>Cumplimiento de criterios ambientales</t>
  </si>
  <si>
    <t xml:space="preserve">Porcentaje de cumplimiento de criterios ambientales </t>
  </si>
  <si>
    <t>Porcentaje de buenas prácticas ambientales implementadas</t>
  </si>
  <si>
    <t>Herramienta Oficina Asesora de Planeación</t>
  </si>
  <si>
    <t>Planeación Institucional</t>
  </si>
  <si>
    <t>Listas de chequeo al cumplimiento de criterios ambientales remitidos por la OAP</t>
  </si>
  <si>
    <t>SI</t>
  </si>
  <si>
    <t>La Alcaldía Local cumplió con el 100% de los criterios ambientales evaluados durante el trimestre: Rally Digital, Reporte consumo de papel, Participación eventos ambientales y huella ecológica de conformidad con el reporte remitido por la Oficina Asesora de Planeación.</t>
  </si>
  <si>
    <t>Reporte criterios ambientales</t>
  </si>
  <si>
    <t>Reporte consumo de papel hasta noviembre
Total personas: 208: funcionarios 33, contratistas 175
Socialización política ambiental 06-11-20, 45 personas, porcentaje de participación: 22%
Actividades ambientales: 112 personas, participación 53%
1. Buenas prácticas ambientales 06-11-20, 45 personas
2. Riesgo ambiental 20-11-20, 32 personas
3. Laguna Siecha 04-12-20, 35 personas
Actividades de movilidad sostenible: 45 personas, participación 21%
1. Charla sobre buenas prácticas, se incluye el tema de movilidas, 45 personas
2. No se acepta video de buenas prácticas ya que el criterio indica "jornada de capacitación, actividad lúdica, juego, capacitación..."
SE OTORGAN 5 PUNTOS POR INSPECCIÓN AMBIENTAL A SEDES</t>
  </si>
  <si>
    <t>Se alcanza un cumplimiento del 84% de los criterios ambientales, teniendo en cuenta las calificaciones alcanzadas durante los dos periodos de medición.</t>
  </si>
  <si>
    <t xml:space="preserve">Participar en el 100% de las actividades que sean convocadas por la Dirección Administrativa - Grupo gestión documental con el fin de que se apliquen correctamente los lineamiento de gestión documental en el proceso  o alcaldía local </t>
  </si>
  <si>
    <t>Nivel de participación en actividades de gestión documental</t>
  </si>
  <si>
    <t>(# participaciones en actividades de gestión documental/ # de actividades de gestión documental programadas)*100</t>
  </si>
  <si>
    <t>Participación en actividades</t>
  </si>
  <si>
    <t>Archivo de gestión Dirección administrativa- Grupo gestión documental</t>
  </si>
  <si>
    <t>Dirección administrativa- Grupo gestión documental</t>
  </si>
  <si>
    <t>Evidencias de reunión por proceso o localidad</t>
  </si>
  <si>
    <t xml:space="preserve">
La Alcaldía Local participó en el 100% de las capacitaciones convocadas por la Dirección Administrativa. </t>
  </si>
  <si>
    <t>Reporte Dirección Administrativa</t>
  </si>
  <si>
    <t xml:space="preserve">La Alcaldía Local participó en 4 de las 4 actividades convocadas por la Dirección Administrativa así:
- Capacitación  prestamo Fecha: 24/09/2020
-Capacitación SIC  Fecha: 28/09/2020
- Mesa de Trabajo Fecha: 28/09/2020
-Asistencias Técnicas para la implementación y ajustes de las TRD
</t>
  </si>
  <si>
    <t>De las 3 actividades convocadas por la Dirección Administrativa, la Alcaldía Local asistió a 2 actividades.</t>
  </si>
  <si>
    <t xml:space="preserve">La Alcaldía Local  alcanzo el 89%  en promedio de cumplimiento de los tres periodos que tenian programada la meta de cumplimiento del 100%. </t>
  </si>
  <si>
    <t>Realizar el levantamiento de una (1) caracterización de ciudadanos, usuarios y grupos de interés de los servicios que presta el proceso  segmentarlos en grupos que compartan atributos similares y a partir de allí gestionar acciones de acuerdo a la metodología establecidas por la OAP</t>
  </si>
  <si>
    <t>Caracterización de levantada</t>
  </si>
  <si>
    <t>#de caracterizaciones levantada</t>
  </si>
  <si>
    <t>Caracterizaciones</t>
  </si>
  <si>
    <t>Publicación intranet institucional</t>
  </si>
  <si>
    <t>Revisión publicación intranet</t>
  </si>
  <si>
    <t>Se elaboró un documento de caracterización a partir de la construcción del ejercicio desarrollado por la Oficina de Atención a la Ciudadanía y en el marco de la metodología establecido por la Departamento Administrativo de la Función Pública, este se constituye como punto de partida para la identificación de grupos de valor particular para cada uno de los procesos que lleva a cabo la entidad</t>
  </si>
  <si>
    <t>Archivo de gestión de la oficina asesora de planeación</t>
  </si>
  <si>
    <t>Registrar una (1) buena práctica/idea innovadora de acuerdo con la metodología dada por la OAP con  fin de validar su potencialidad de implementación en los demás procesos de la entidad</t>
  </si>
  <si>
    <t>Registro de buena práctica/idea innovadora</t>
  </si>
  <si>
    <t>buenas prácticas registradas</t>
  </si>
  <si>
    <t>Practicas registradas</t>
  </si>
  <si>
    <t>Base de datos Ágora</t>
  </si>
  <si>
    <t>Reportes ÁGORA</t>
  </si>
  <si>
    <t>La Alcaldía Local registró la buena práctica "ORDEN Y ASEO" cuyo propósito es "Mejorar las condiciones de salubridad, con el fin de preservar la salud y bioseguridad de los colaboradores de la Alcaldía Local"</t>
  </si>
  <si>
    <t xml:space="preserve">Reporte equipo Análisis y Políticas </t>
  </si>
  <si>
    <t>La Alcaldía Local registró la buena práctica "ORDEN Y ASEO" cuyo propósito es "Mejorar las condiciones de salubridad, con el fin de preservar la salud y bioseguridad de los colaboradores de la Alcaldía Local", se cumplio al 100% la meta programada.</t>
  </si>
  <si>
    <t>Mantener el 100% de las acciones de mejora asignadas al proceso/Alcaldía con relación a planes de mejoramiento interno documentadas y vigentes</t>
  </si>
  <si>
    <t>Acciones correctivas documentadas y vigentes</t>
  </si>
  <si>
    <r>
      <t xml:space="preserve">1- (No. De acciones vencidas del plan de mejoramiento responsabilidad del proceso  </t>
    </r>
    <r>
      <rPr>
        <b/>
        <sz val="12"/>
        <color indexed="30"/>
        <rFont val="Garamond"/>
        <family val="1"/>
      </rPr>
      <t>/</t>
    </r>
    <r>
      <rPr>
        <sz val="12"/>
        <color indexed="30"/>
        <rFont val="Garamond"/>
        <family val="1"/>
      </rPr>
      <t xml:space="preserve"> N°  de acciones a gestionar bajo responsabilidad del proceso)*100</t>
    </r>
  </si>
  <si>
    <t>Planes de mejora</t>
  </si>
  <si>
    <t>MIMEC - SIG</t>
  </si>
  <si>
    <t>Reportes MIMEC - SIG remitidos por la OAP</t>
  </si>
  <si>
    <t>La Alcaldía Local  mantuvo al 100% las acciones correctivas, documentadas y vigentes en el trimestre.</t>
  </si>
  <si>
    <t>Reporte MIMEC</t>
  </si>
  <si>
    <t>Reporte MIMEC y SIG Ofcina Asesora de Plaenación</t>
  </si>
  <si>
    <t>La Alcaldía Local tiene al día la totalidad de acciones registradas de los planes de mejora</t>
  </si>
  <si>
    <t>Reporte Oficina Asesora de Planeación</t>
  </si>
  <si>
    <t>La Alcaldía Local actualmente tiene un (1) plan abierto, con cinco (05) acciones abiertas las cuales no se encuentran vencidas.</t>
  </si>
  <si>
    <t xml:space="preserve">Al finalizar la vigencia 2020 se presenta un nivel de cumplimiento del 100%, no se presentan periodos con acciones abiertas vencidas. </t>
  </si>
  <si>
    <t>Mantener el 100% de la información de las páginas Web actualizada de acuerdo a lo establecido en la ley 1712 de 2014</t>
  </si>
  <si>
    <t>Porcentaje de cumplimiento publicación de información</t>
  </si>
  <si>
    <t>(# de requisitos de la ley 1712 de 2014 de publicación de la información cumplidos en la página web/# total de requisitos de la ley 1712 de 2014 de publicación de la información)*100</t>
  </si>
  <si>
    <t>Requisitos cumplidos</t>
  </si>
  <si>
    <t>Página Web Localidad</t>
  </si>
  <si>
    <t>Oficina comunicaciones</t>
  </si>
  <si>
    <t>Revisión página Web de la alcaldía</t>
  </si>
  <si>
    <t>De los 115 criterios evaluados en la actualización de la página web de conformidad con lo definido en la Ley 1712 de 2014 "Por medio de la cual se crea la Ley de Transparencia y del Derecho de Acceso a la Información Pública Nacional y se dictan otras disposiciones" cumple con 105 lo que representa un nivel de cumplimiento trimestral del 91%</t>
  </si>
  <si>
    <t>Reporte Oficina Asesora de Comunicaciones Ley 1712 de 2014.</t>
  </si>
  <si>
    <t>De los 115 criterios evaluados en la actualización de la página web de conformidad con lo definido en la Ley 1712 de 2014 "Por medio de la cual se crea la Ley de Transparencia y del Derecho de Acceso a la Información Pública Nacional y se dictan otras disposiciones" cumple con 108 lo que representa un nivel de cumplimiento trimestral del 94%</t>
  </si>
  <si>
    <t>Reporte Oficina Asesora de Comunicaciones</t>
  </si>
  <si>
    <t>De los 115 criterios evaluados en la actualización de la página web de conformidad con lo definido en la Ley 1712 de 2014 "Por medio de la cual se crea la Ley de Transparencia y del Derecho de Acceso a la Información Pública Nacional y se dictan otras disposiciones" y de acuerdo al memorando con radicado No.  20211400005233 , la alcaldía cumple con 110 criterios cumplidos y 5 criterios por actualizar lo que representa un nivel de  cumplimiento trimestral del 96%.</t>
  </si>
  <si>
    <t>Subtotal metas transversales</t>
  </si>
  <si>
    <t>I TRIMESTRE</t>
  </si>
  <si>
    <t>CUMPLIMIENTO II TRIMESTRE</t>
  </si>
  <si>
    <t>CUMPLIMIENTO III TRIMESTRE</t>
  </si>
  <si>
    <t>IV TRIMESTRE</t>
  </si>
  <si>
    <t>TOTAL PLAN DE GESTIÓN</t>
  </si>
  <si>
    <t xml:space="preserve">Método de elaboración </t>
  </si>
  <si>
    <t>Aprobó</t>
  </si>
  <si>
    <t xml:space="preserve">Se elaboró mediante  mesas de trabajo realizadas para la construcción de los planes de gestión de la alcaldía local, entre profesionales todas las alcaldías locales, la subsecretaría de gestión institucional, subsecretaría de gestión local, las direcciones para la gestión policiva y de gestión para el desarrollo local, y de la oficina asesora de planeación, </t>
  </si>
  <si>
    <t>MARIA DEL PILAR MUÑOZ TORRES
Alcaldesa Local de Puente Aranda
Aprobado mediante caso HOLA N° 90544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</si>
</sst>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 #,##0.00\ _€_-;\-* #,##0.00\ _€_-;_-* &quot;-&quot;??\ _€_-;_-@_-"/>
    <numFmt numFmtId="165" formatCode="* #,##0.00&quot;    &quot;;\-* #,##0.00&quot;    &quot;;* \-#&quot;    &quot;;@\ "/>
    <numFmt numFmtId="166" formatCode="_-* #,##0.0_-;\-* #,##0.0_-;_-* &quot;-&quot;_-;_-@_-"/>
    <numFmt numFmtId="167" formatCode="0.0%"/>
  </numFmts>
  <fonts count="26" x14ac:knownFonts="1">
    <font>
      <sz val="11"/>
      <color theme="1"/>
      <name val="Calibri"/>
      <family val="2"/>
      <scheme val="minor"/>
    </font>
    <font>
      <sz val="11"/>
      <color theme="1"/>
      <name val="Calibri"/>
      <family val="2"/>
      <scheme val="minor"/>
    </font>
    <font>
      <sz val="10"/>
      <name val="Arial"/>
      <family val="2"/>
    </font>
    <font>
      <sz val="12"/>
      <color theme="1"/>
      <name val="Garamond"/>
      <family val="1"/>
    </font>
    <font>
      <sz val="12"/>
      <color rgb="FF000000"/>
      <name val="Garamond"/>
      <family val="1"/>
    </font>
    <font>
      <sz val="12"/>
      <color rgb="FF0070C0"/>
      <name val="Garamond"/>
      <family val="1"/>
    </font>
    <font>
      <sz val="11"/>
      <color theme="1"/>
      <name val="Garamond"/>
      <family val="1"/>
    </font>
    <font>
      <b/>
      <sz val="12"/>
      <color indexed="30"/>
      <name val="Garamond"/>
      <family val="1"/>
    </font>
    <font>
      <sz val="12"/>
      <color indexed="30"/>
      <name val="Garamond"/>
      <family val="1"/>
    </font>
    <font>
      <sz val="12"/>
      <name val="Garamond"/>
      <family val="1"/>
    </font>
    <font>
      <b/>
      <sz val="10"/>
      <color theme="1"/>
      <name val="Garamond"/>
      <family val="1"/>
    </font>
    <font>
      <b/>
      <sz val="12"/>
      <color rgb="FF0070C0"/>
      <name val="Garamond"/>
      <family val="1"/>
    </font>
    <font>
      <b/>
      <sz val="11"/>
      <color theme="1"/>
      <name val="Garamond"/>
      <family val="1"/>
    </font>
    <font>
      <b/>
      <sz val="12"/>
      <color theme="1"/>
      <name val="Garamond"/>
      <family val="1"/>
    </font>
    <font>
      <b/>
      <sz val="10"/>
      <name val="Garamond"/>
      <family val="1"/>
    </font>
    <font>
      <sz val="11"/>
      <name val="Garamond"/>
      <family val="1"/>
    </font>
    <font>
      <b/>
      <sz val="20"/>
      <color theme="1"/>
      <name val="Garamond"/>
      <family val="1"/>
    </font>
    <font>
      <sz val="16"/>
      <color theme="1"/>
      <name val="Garamond"/>
      <family val="1"/>
    </font>
    <font>
      <sz val="11"/>
      <color rgb="FF0070C0"/>
      <name val="Garamond"/>
      <family val="1"/>
    </font>
    <font>
      <b/>
      <sz val="11"/>
      <color rgb="FF0070C0"/>
      <name val="Garamond"/>
      <family val="1"/>
    </font>
    <font>
      <sz val="10"/>
      <color rgb="FF0070C0"/>
      <name val="Garamond"/>
      <family val="1"/>
    </font>
    <font>
      <sz val="9"/>
      <color theme="1"/>
      <name val="Garamond"/>
      <family val="1"/>
    </font>
    <font>
      <b/>
      <sz val="18"/>
      <name val="Garamond"/>
      <family val="1"/>
    </font>
    <font>
      <b/>
      <sz val="26"/>
      <color theme="1"/>
      <name val="Garamond"/>
      <family val="1"/>
    </font>
    <font>
      <sz val="8"/>
      <name val="Calibri"/>
      <family val="2"/>
      <scheme val="minor"/>
    </font>
    <font>
      <b/>
      <sz val="16"/>
      <color theme="1"/>
      <name val="Garamond"/>
      <family val="1"/>
    </font>
  </fonts>
  <fills count="15">
    <fill>
      <patternFill patternType="none"/>
    </fill>
    <fill>
      <patternFill patternType="gray125"/>
    </fill>
    <fill>
      <patternFill patternType="solid">
        <fgColor indexed="13"/>
        <bgColor indexed="34"/>
      </patternFill>
    </fill>
    <fill>
      <patternFill patternType="solid">
        <fgColor indexed="10"/>
        <bgColor indexed="60"/>
      </patternFill>
    </fill>
    <fill>
      <patternFill patternType="solid">
        <fgColor indexed="17"/>
        <bgColor indexed="21"/>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tint="0.79998168889431442"/>
        <bgColor indexed="64"/>
      </patternFill>
    </fill>
    <fill>
      <patternFill patternType="solid">
        <fgColor rgb="FFFFFF00"/>
        <bgColor indexed="64"/>
      </patternFill>
    </fill>
  </fills>
  <borders count="27">
    <border>
      <left/>
      <right/>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right/>
      <top style="thin">
        <color indexed="64"/>
      </top>
      <bottom style="medium">
        <color indexed="64"/>
      </bottom>
      <diagonal/>
    </border>
  </borders>
  <cellStyleXfs count="11">
    <xf numFmtId="0" fontId="0" fillId="0" borderId="0"/>
    <xf numFmtId="41"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164" fontId="1" fillId="0" borderId="0" applyFont="0" applyFill="0" applyBorder="0" applyAlignment="0" applyProtection="0"/>
    <xf numFmtId="165" fontId="2" fillId="0" borderId="0" applyFill="0" applyBorder="0" applyAlignment="0" applyProtection="0"/>
    <xf numFmtId="0" fontId="2" fillId="0" borderId="0"/>
    <xf numFmtId="9" fontId="2" fillId="0" borderId="0" applyFill="0" applyBorder="0" applyAlignment="0" applyProtection="0"/>
    <xf numFmtId="9" fontId="2" fillId="0" borderId="0" applyFill="0" applyBorder="0" applyAlignment="0" applyProtection="0"/>
    <xf numFmtId="0" fontId="2" fillId="3" borderId="0" applyNumberFormat="0" applyBorder="0" applyAlignment="0" applyProtection="0"/>
    <xf numFmtId="0" fontId="2" fillId="4" borderId="0" applyNumberFormat="0" applyBorder="0" applyAlignment="0" applyProtection="0"/>
  </cellStyleXfs>
  <cellXfs count="320">
    <xf numFmtId="0" fontId="0" fillId="0" borderId="0" xfId="0"/>
    <xf numFmtId="0" fontId="4" fillId="12" borderId="5" xfId="0" applyFont="1" applyFill="1" applyBorder="1" applyAlignment="1">
      <alignment horizontal="justify" vertical="center" wrapText="1"/>
    </xf>
    <xf numFmtId="0" fontId="3" fillId="0" borderId="5" xfId="0" applyFont="1" applyBorder="1" applyAlignment="1">
      <alignment vertical="center" wrapText="1"/>
    </xf>
    <xf numFmtId="0" fontId="5" fillId="0" borderId="5" xfId="0" applyFont="1" applyBorder="1" applyAlignment="1" applyProtection="1">
      <alignment horizontal="justify" vertical="center" wrapText="1"/>
      <protection locked="0"/>
    </xf>
    <xf numFmtId="0" fontId="5" fillId="0" borderId="5" xfId="0" applyFont="1" applyBorder="1" applyAlignment="1" applyProtection="1">
      <alignment horizontal="center" vertical="center" wrapText="1"/>
      <protection locked="0"/>
    </xf>
    <xf numFmtId="9" fontId="6" fillId="0" borderId="5" xfId="2" applyFont="1" applyBorder="1" applyAlignment="1">
      <alignment horizontal="center" vertical="center" wrapText="1"/>
    </xf>
    <xf numFmtId="0" fontId="5" fillId="0" borderId="5" xfId="0" applyFont="1" applyBorder="1" applyAlignment="1">
      <alignment horizontal="justify" vertical="center" wrapText="1"/>
    </xf>
    <xf numFmtId="9" fontId="5" fillId="0" borderId="5" xfId="2" applyFont="1" applyBorder="1" applyAlignment="1">
      <alignment horizontal="justify" vertical="center" wrapText="1"/>
    </xf>
    <xf numFmtId="0" fontId="5" fillId="0" borderId="8" xfId="0" applyFont="1" applyBorder="1" applyAlignment="1" applyProtection="1">
      <alignment horizontal="justify" vertical="center" wrapText="1"/>
      <protection locked="0"/>
    </xf>
    <xf numFmtId="0" fontId="5" fillId="0" borderId="8" xfId="0" applyFont="1" applyBorder="1" applyAlignment="1">
      <alignment horizontal="justify" vertical="center" wrapText="1"/>
    </xf>
    <xf numFmtId="9" fontId="5" fillId="0" borderId="8" xfId="2" applyFont="1" applyBorder="1" applyAlignment="1">
      <alignment horizontal="justify" vertical="center" wrapText="1"/>
    </xf>
    <xf numFmtId="9" fontId="5" fillId="0" borderId="5" xfId="2" applyFont="1" applyBorder="1" applyAlignment="1">
      <alignment horizontal="center" vertical="center" wrapText="1"/>
    </xf>
    <xf numFmtId="9" fontId="5" fillId="0" borderId="5" xfId="0" applyNumberFormat="1" applyFont="1" applyBorder="1" applyAlignment="1" applyProtection="1">
      <alignment horizontal="justify" vertical="center" wrapText="1"/>
      <protection locked="0"/>
    </xf>
    <xf numFmtId="0" fontId="3" fillId="0" borderId="5" xfId="0" applyFont="1" applyBorder="1" applyAlignment="1">
      <alignment horizontal="center" vertical="center" wrapText="1"/>
    </xf>
    <xf numFmtId="0" fontId="6"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5" xfId="0" applyFont="1" applyBorder="1" applyAlignment="1">
      <alignment vertical="center"/>
    </xf>
    <xf numFmtId="0" fontId="6" fillId="11" borderId="5" xfId="0" applyFont="1" applyFill="1" applyBorder="1" applyAlignment="1">
      <alignment vertical="center"/>
    </xf>
    <xf numFmtId="9" fontId="12" fillId="8" borderId="5" xfId="0" applyNumberFormat="1" applyFont="1" applyFill="1" applyBorder="1" applyAlignment="1">
      <alignment vertical="center"/>
    </xf>
    <xf numFmtId="0" fontId="12" fillId="8" borderId="5" xfId="0" applyFont="1" applyFill="1" applyBorder="1" applyAlignment="1">
      <alignment vertical="center"/>
    </xf>
    <xf numFmtId="0" fontId="3" fillId="5" borderId="5" xfId="0" applyFont="1" applyFill="1" applyBorder="1" applyAlignment="1">
      <alignment vertical="center" wrapText="1"/>
    </xf>
    <xf numFmtId="0" fontId="6" fillId="5" borderId="5" xfId="0" applyFont="1" applyFill="1" applyBorder="1" applyAlignment="1">
      <alignment vertical="center" wrapText="1"/>
    </xf>
    <xf numFmtId="0" fontId="6" fillId="11" borderId="5" xfId="0" applyFont="1" applyFill="1" applyBorder="1" applyAlignment="1">
      <alignment vertical="center" wrapText="1"/>
    </xf>
    <xf numFmtId="0" fontId="11" fillId="8" borderId="7" xfId="0" applyFont="1" applyFill="1" applyBorder="1" applyAlignment="1" applyProtection="1">
      <alignment horizontal="justify" vertical="center" wrapText="1"/>
      <protection locked="0"/>
    </xf>
    <xf numFmtId="9" fontId="12" fillId="8" borderId="7" xfId="0" applyNumberFormat="1" applyFont="1" applyFill="1" applyBorder="1" applyAlignment="1">
      <alignment vertical="center"/>
    </xf>
    <xf numFmtId="0" fontId="6" fillId="11" borderId="15" xfId="0" applyFont="1" applyFill="1" applyBorder="1" applyAlignment="1">
      <alignment vertical="center"/>
    </xf>
    <xf numFmtId="9" fontId="5" fillId="0" borderId="15" xfId="0" applyNumberFormat="1" applyFont="1" applyBorder="1" applyAlignment="1" applyProtection="1">
      <alignment horizontal="justify" vertical="center" wrapText="1"/>
      <protection locked="0"/>
    </xf>
    <xf numFmtId="9" fontId="5" fillId="0" borderId="15" xfId="2" applyFont="1" applyBorder="1" applyAlignment="1">
      <alignment horizontal="justify" vertical="center" wrapText="1"/>
    </xf>
    <xf numFmtId="9" fontId="5" fillId="0" borderId="8" xfId="2" applyFont="1" applyBorder="1" applyAlignment="1">
      <alignment horizontal="center" vertical="center" wrapText="1"/>
    </xf>
    <xf numFmtId="9" fontId="5" fillId="0" borderId="16" xfId="2" applyFont="1" applyBorder="1" applyAlignment="1">
      <alignment horizontal="justify" vertical="center" wrapText="1"/>
    </xf>
    <xf numFmtId="0" fontId="6" fillId="0" borderId="14" xfId="0" applyFont="1" applyBorder="1" applyAlignment="1">
      <alignment vertical="center"/>
    </xf>
    <xf numFmtId="0" fontId="5" fillId="0" borderId="15" xfId="0" applyFont="1" applyBorder="1" applyAlignment="1" applyProtection="1">
      <alignment horizontal="justify" vertical="center" wrapText="1"/>
      <protection locked="0"/>
    </xf>
    <xf numFmtId="0" fontId="5" fillId="0" borderId="16" xfId="0" applyFont="1" applyBorder="1" applyAlignment="1" applyProtection="1">
      <alignment horizontal="justify" vertical="center" wrapText="1"/>
      <protection locked="0"/>
    </xf>
    <xf numFmtId="0" fontId="14" fillId="6" borderId="5" xfId="0" applyFont="1" applyFill="1" applyBorder="1" applyAlignment="1">
      <alignment horizontal="center" vertical="center" wrapText="1"/>
    </xf>
    <xf numFmtId="0" fontId="6" fillId="0" borderId="0" xfId="0" applyFont="1" applyAlignment="1">
      <alignment horizontal="center" vertical="center"/>
    </xf>
    <xf numFmtId="0" fontId="6" fillId="11" borderId="5" xfId="0" applyFont="1" applyFill="1" applyBorder="1" applyAlignment="1">
      <alignment horizontal="center" vertical="center"/>
    </xf>
    <xf numFmtId="9" fontId="6" fillId="11" borderId="5" xfId="0" applyNumberFormat="1" applyFont="1" applyFill="1" applyBorder="1" applyAlignment="1">
      <alignment horizontal="center" vertical="center"/>
    </xf>
    <xf numFmtId="0" fontId="6" fillId="11" borderId="5" xfId="0" applyFont="1" applyFill="1" applyBorder="1" applyAlignment="1">
      <alignment horizontal="center" vertical="center" wrapText="1"/>
    </xf>
    <xf numFmtId="10" fontId="6" fillId="11" borderId="5" xfId="0" applyNumberFormat="1" applyFont="1" applyFill="1" applyBorder="1" applyAlignment="1">
      <alignment horizontal="center" vertical="center"/>
    </xf>
    <xf numFmtId="9" fontId="5" fillId="0" borderId="5" xfId="0" applyNumberFormat="1" applyFont="1" applyBorder="1" applyAlignment="1">
      <alignment horizontal="center" vertical="center" wrapText="1"/>
    </xf>
    <xf numFmtId="9" fontId="6" fillId="0" borderId="8" xfId="0" applyNumberFormat="1" applyFont="1" applyBorder="1" applyAlignment="1">
      <alignment horizontal="center" vertical="center"/>
    </xf>
    <xf numFmtId="0" fontId="6" fillId="5" borderId="5"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9" fillId="0" borderId="5" xfId="0" applyFont="1" applyBorder="1" applyAlignment="1">
      <alignment vertical="center" wrapText="1"/>
    </xf>
    <xf numFmtId="0" fontId="6" fillId="0" borderId="0" xfId="0" applyFont="1" applyAlignment="1">
      <alignment horizontal="center" vertical="center" wrapText="1"/>
    </xf>
    <xf numFmtId="9" fontId="18" fillId="0" borderId="5" xfId="2" applyFont="1" applyBorder="1" applyAlignment="1">
      <alignment horizontal="center" vertical="center" wrapText="1"/>
    </xf>
    <xf numFmtId="0" fontId="6" fillId="0" borderId="5" xfId="0"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5" xfId="2" applyFont="1" applyBorder="1" applyAlignment="1">
      <alignment horizontal="center" vertical="center" wrapText="1"/>
    </xf>
    <xf numFmtId="0" fontId="12" fillId="0" borderId="0" xfId="0" applyFont="1" applyAlignment="1">
      <alignment vertical="center" wrapText="1"/>
    </xf>
    <xf numFmtId="0" fontId="12" fillId="0" borderId="0" xfId="0" applyFont="1" applyAlignment="1">
      <alignment vertical="center"/>
    </xf>
    <xf numFmtId="0" fontId="12" fillId="9" borderId="5" xfId="0" applyFont="1" applyFill="1" applyBorder="1" applyAlignment="1">
      <alignment vertical="center" wrapText="1"/>
    </xf>
    <xf numFmtId="0" fontId="12" fillId="9" borderId="15" xfId="0" applyFont="1" applyFill="1" applyBorder="1" applyAlignment="1">
      <alignment vertical="center" wrapText="1"/>
    </xf>
    <xf numFmtId="0" fontId="12" fillId="7" borderId="5" xfId="0" applyFont="1" applyFill="1" applyBorder="1" applyAlignment="1">
      <alignment vertical="center" wrapText="1"/>
    </xf>
    <xf numFmtId="0" fontId="12" fillId="11" borderId="5" xfId="0" applyFont="1" applyFill="1" applyBorder="1" applyAlignment="1">
      <alignment horizontal="center" vertical="center" wrapText="1"/>
    </xf>
    <xf numFmtId="9" fontId="19" fillId="0" borderId="5" xfId="2" applyFont="1" applyBorder="1" applyAlignment="1">
      <alignment horizontal="center" vertical="center" wrapText="1"/>
    </xf>
    <xf numFmtId="0" fontId="6" fillId="11" borderId="1" xfId="0" applyFont="1" applyFill="1" applyBorder="1" applyAlignment="1">
      <alignment vertical="center" wrapText="1"/>
    </xf>
    <xf numFmtId="0" fontId="12" fillId="13" borderId="11"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Fill="1" applyBorder="1" applyAlignment="1">
      <alignment horizontal="center" vertical="center" wrapText="1"/>
    </xf>
    <xf numFmtId="10" fontId="6" fillId="0" borderId="5" xfId="2" applyNumberFormat="1" applyFont="1" applyFill="1" applyBorder="1" applyAlignment="1">
      <alignment horizontal="center" vertical="center" wrapText="1"/>
    </xf>
    <xf numFmtId="0" fontId="18" fillId="0" borderId="5" xfId="0" applyFont="1" applyBorder="1" applyAlignment="1">
      <alignment horizontal="center" vertical="center" wrapText="1"/>
    </xf>
    <xf numFmtId="0" fontId="19" fillId="0" borderId="5" xfId="0" applyFont="1" applyBorder="1" applyAlignment="1">
      <alignment horizontal="center" vertical="center" wrapText="1"/>
    </xf>
    <xf numFmtId="0" fontId="6" fillId="0" borderId="5" xfId="0" applyFont="1" applyBorder="1" applyAlignment="1" applyProtection="1">
      <alignment horizontal="justify" vertical="center" wrapText="1"/>
      <protection locked="0"/>
    </xf>
    <xf numFmtId="0" fontId="6" fillId="0" borderId="15" xfId="0" applyFont="1" applyBorder="1" applyAlignment="1" applyProtection="1">
      <alignment horizontal="justify" vertical="center" wrapText="1"/>
      <protection locked="0"/>
    </xf>
    <xf numFmtId="0" fontId="6" fillId="11" borderId="5" xfId="0" applyFont="1" applyFill="1" applyBorder="1" applyAlignment="1" applyProtection="1">
      <alignment horizontal="justify" vertical="center" wrapText="1"/>
      <protection locked="0"/>
    </xf>
    <xf numFmtId="0" fontId="6" fillId="11" borderId="15" xfId="0" applyFont="1" applyFill="1" applyBorder="1" applyAlignment="1" applyProtection="1">
      <alignment horizontal="justify" vertical="center" wrapText="1"/>
      <protection locked="0"/>
    </xf>
    <xf numFmtId="0" fontId="18" fillId="0" borderId="5" xfId="2" applyNumberFormat="1" applyFont="1" applyBorder="1" applyAlignment="1">
      <alignment horizontal="center" vertical="center" wrapText="1"/>
    </xf>
    <xf numFmtId="9" fontId="20" fillId="0" borderId="15" xfId="0" applyNumberFormat="1" applyFont="1" applyBorder="1" applyAlignment="1" applyProtection="1">
      <alignment horizontal="center" vertical="center" wrapText="1"/>
      <protection locked="0"/>
    </xf>
    <xf numFmtId="166" fontId="18" fillId="0" borderId="5" xfId="1" applyNumberFormat="1" applyFont="1" applyBorder="1" applyAlignment="1">
      <alignment horizontal="center" vertical="center" wrapText="1"/>
    </xf>
    <xf numFmtId="1" fontId="20" fillId="0" borderId="15" xfId="0" applyNumberFormat="1"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6" fillId="5" borderId="5" xfId="0" applyFont="1" applyFill="1" applyBorder="1" applyAlignment="1">
      <alignment vertical="center"/>
    </xf>
    <xf numFmtId="1" fontId="6" fillId="0" borderId="15" xfId="2"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5" xfId="0" applyFont="1" applyBorder="1" applyAlignment="1" applyProtection="1">
      <alignment horizontal="center" vertical="center" wrapText="1"/>
      <protection locked="0"/>
    </xf>
    <xf numFmtId="9" fontId="6" fillId="0" borderId="5" xfId="2" applyFont="1" applyBorder="1" applyAlignment="1" applyProtection="1">
      <alignment horizontal="center" vertical="center" wrapText="1"/>
      <protection locked="0"/>
    </xf>
    <xf numFmtId="9" fontId="6" fillId="0" borderId="5" xfId="0" applyNumberFormat="1" applyFont="1" applyBorder="1" applyAlignment="1" applyProtection="1">
      <alignment horizontal="center" vertical="center" wrapText="1"/>
      <protection locked="0"/>
    </xf>
    <xf numFmtId="9" fontId="6" fillId="0" borderId="1" xfId="2" applyFont="1" applyBorder="1" applyAlignment="1">
      <alignment horizontal="center" vertical="center" wrapText="1"/>
    </xf>
    <xf numFmtId="9" fontId="12" fillId="0" borderId="5" xfId="2" applyFont="1" applyBorder="1" applyAlignment="1" applyProtection="1">
      <alignment horizontal="center" vertical="center" wrapText="1"/>
      <protection locked="0"/>
    </xf>
    <xf numFmtId="167" fontId="6" fillId="0" borderId="5" xfId="2" applyNumberFormat="1" applyFont="1" applyBorder="1" applyAlignment="1" applyProtection="1">
      <alignment horizontal="center" vertical="center" wrapText="1"/>
      <protection locked="0"/>
    </xf>
    <xf numFmtId="10" fontId="6" fillId="0" borderId="5" xfId="2" applyNumberFormat="1" applyFont="1" applyBorder="1" applyAlignment="1" applyProtection="1">
      <alignment horizontal="center" vertical="center" wrapText="1"/>
      <protection locked="0"/>
    </xf>
    <xf numFmtId="10" fontId="6" fillId="0" borderId="5" xfId="0" applyNumberFormat="1" applyFont="1" applyBorder="1" applyAlignment="1" applyProtection="1">
      <alignment horizontal="center" vertical="center" wrapText="1"/>
      <protection locked="0"/>
    </xf>
    <xf numFmtId="167" fontId="6" fillId="0" borderId="5" xfId="0" applyNumberFormat="1" applyFont="1" applyBorder="1" applyAlignment="1" applyProtection="1">
      <alignment horizontal="center" vertical="center" wrapText="1"/>
      <protection locked="0"/>
    </xf>
    <xf numFmtId="9" fontId="19" fillId="0" borderId="5" xfId="0" applyNumberFormat="1" applyFont="1" applyBorder="1" applyAlignment="1" applyProtection="1">
      <alignment horizontal="center" vertical="center" wrapText="1"/>
      <protection locked="0"/>
    </xf>
    <xf numFmtId="0" fontId="18" fillId="0" borderId="5" xfId="0" applyFont="1" applyBorder="1" applyAlignment="1" applyProtection="1">
      <alignment horizontal="justify" vertical="center" wrapText="1"/>
      <protection locked="0"/>
    </xf>
    <xf numFmtId="9" fontId="18" fillId="0" borderId="1" xfId="0" applyNumberFormat="1" applyFont="1" applyBorder="1" applyAlignment="1">
      <alignment vertical="center" wrapText="1"/>
    </xf>
    <xf numFmtId="0" fontId="18" fillId="0" borderId="1" xfId="0" applyFont="1" applyBorder="1" applyAlignment="1">
      <alignment vertical="center" wrapText="1"/>
    </xf>
    <xf numFmtId="9" fontId="22" fillId="0" borderId="22" xfId="2" applyFont="1" applyBorder="1" applyAlignment="1">
      <alignment horizontal="center" vertical="center" wrapText="1"/>
    </xf>
    <xf numFmtId="0" fontId="6" fillId="0" borderId="6" xfId="0" applyFont="1" applyBorder="1" applyAlignment="1">
      <alignment vertical="center"/>
    </xf>
    <xf numFmtId="9" fontId="12" fillId="0" borderId="5" xfId="0" applyNumberFormat="1" applyFont="1" applyBorder="1" applyAlignment="1" applyProtection="1">
      <alignment horizontal="center" vertical="center" wrapText="1"/>
      <protection locked="0"/>
    </xf>
    <xf numFmtId="0" fontId="6" fillId="11" borderId="5" xfId="0" applyFont="1" applyFill="1" applyBorder="1" applyAlignment="1" applyProtection="1">
      <alignment horizontal="center" vertical="center" wrapText="1"/>
      <protection locked="0"/>
    </xf>
    <xf numFmtId="9" fontId="18" fillId="0" borderId="1" xfId="0" applyNumberFormat="1" applyFont="1" applyBorder="1" applyAlignment="1">
      <alignment horizontal="center" vertical="center" wrapText="1"/>
    </xf>
    <xf numFmtId="0" fontId="6" fillId="0" borderId="14" xfId="0" applyFont="1" applyBorder="1" applyAlignment="1">
      <alignment horizontal="center" vertical="center" wrapText="1"/>
    </xf>
    <xf numFmtId="9" fontId="6" fillId="0" borderId="14" xfId="2" applyFont="1" applyBorder="1" applyAlignment="1">
      <alignment horizontal="center" vertical="center" wrapText="1"/>
    </xf>
    <xf numFmtId="10" fontId="12" fillId="0" borderId="5" xfId="0" applyNumberFormat="1" applyFont="1" applyBorder="1" applyAlignment="1" applyProtection="1">
      <alignment horizontal="center" vertical="center" wrapText="1"/>
      <protection locked="0"/>
    </xf>
    <xf numFmtId="0" fontId="12" fillId="11" borderId="5" xfId="0" applyFont="1" applyFill="1" applyBorder="1" applyAlignment="1" applyProtection="1">
      <alignment horizontal="center" vertical="center" wrapText="1"/>
      <protection locked="0"/>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9" fontId="18" fillId="0" borderId="14" xfId="2" applyFont="1" applyBorder="1" applyAlignment="1">
      <alignment horizontal="center" vertical="center" wrapText="1"/>
    </xf>
    <xf numFmtId="9" fontId="18" fillId="0" borderId="5" xfId="2" applyFont="1" applyBorder="1" applyAlignment="1" applyProtection="1">
      <alignment horizontal="center" vertical="center" wrapText="1"/>
      <protection locked="0"/>
    </xf>
    <xf numFmtId="9" fontId="19" fillId="0" borderId="5" xfId="2" applyFont="1" applyBorder="1" applyAlignment="1" applyProtection="1">
      <alignment horizontal="center" vertical="center" wrapText="1"/>
      <protection locked="0"/>
    </xf>
    <xf numFmtId="0" fontId="18" fillId="0" borderId="15" xfId="0" applyFont="1" applyBorder="1" applyAlignment="1" applyProtection="1">
      <alignment horizontal="justify" vertical="center" wrapText="1"/>
      <protection locked="0"/>
    </xf>
    <xf numFmtId="0" fontId="18" fillId="0" borderId="5" xfId="0" applyFont="1" applyBorder="1" applyAlignment="1" applyProtection="1">
      <alignment horizontal="center" vertical="center" wrapText="1"/>
      <protection locked="0"/>
    </xf>
    <xf numFmtId="9" fontId="18" fillId="0" borderId="8" xfId="2" applyFont="1" applyBorder="1" applyAlignment="1" applyProtection="1">
      <alignment horizontal="center" vertical="center" wrapText="1"/>
      <protection locked="0"/>
    </xf>
    <xf numFmtId="9" fontId="19" fillId="0" borderId="8" xfId="2" applyFont="1" applyBorder="1" applyAlignment="1" applyProtection="1">
      <alignment horizontal="center" vertical="center" wrapText="1"/>
      <protection locked="0"/>
    </xf>
    <xf numFmtId="0" fontId="18" fillId="0" borderId="8" xfId="0" applyFont="1" applyBorder="1" applyAlignment="1" applyProtection="1">
      <alignment horizontal="justify" vertical="center" wrapText="1"/>
      <protection locked="0"/>
    </xf>
    <xf numFmtId="9" fontId="6" fillId="0" borderId="5" xfId="0" applyNumberFormat="1" applyFont="1" applyFill="1" applyBorder="1" applyAlignment="1">
      <alignment horizontal="center" vertical="center"/>
    </xf>
    <xf numFmtId="9" fontId="6" fillId="0" borderId="15" xfId="0" applyNumberFormat="1" applyFont="1" applyFill="1" applyBorder="1" applyAlignment="1">
      <alignment horizontal="center" vertical="center"/>
    </xf>
    <xf numFmtId="9" fontId="6" fillId="0" borderId="5" xfId="0" applyNumberFormat="1" applyFont="1" applyBorder="1" applyAlignment="1">
      <alignment horizontal="center" vertical="center" wrapText="1"/>
    </xf>
    <xf numFmtId="0" fontId="6" fillId="0" borderId="15" xfId="0" applyFont="1" applyBorder="1" applyAlignment="1" applyProtection="1">
      <alignment horizontal="center" vertical="center" wrapText="1"/>
      <protection locked="0"/>
    </xf>
    <xf numFmtId="0" fontId="6" fillId="0" borderId="5" xfId="0" applyFont="1" applyFill="1" applyBorder="1" applyAlignment="1">
      <alignment horizontal="center" vertical="center"/>
    </xf>
    <xf numFmtId="0" fontId="6" fillId="0" borderId="15" xfId="0" applyFont="1" applyFill="1" applyBorder="1" applyAlignment="1">
      <alignment horizontal="center" vertical="center"/>
    </xf>
    <xf numFmtId="0" fontId="6" fillId="5" borderId="15" xfId="0" applyFont="1" applyFill="1" applyBorder="1" applyAlignment="1" applyProtection="1">
      <alignment horizontal="center" vertical="center" wrapText="1"/>
      <protection locked="0"/>
    </xf>
    <xf numFmtId="0" fontId="6" fillId="5" borderId="5" xfId="0" applyFont="1" applyFill="1" applyBorder="1" applyAlignment="1" applyProtection="1">
      <alignment horizontal="justify" vertical="center" wrapText="1"/>
      <protection locked="0"/>
    </xf>
    <xf numFmtId="0" fontId="12" fillId="7" borderId="1" xfId="0" applyFont="1" applyFill="1" applyBorder="1" applyAlignment="1">
      <alignment vertical="center" wrapText="1"/>
    </xf>
    <xf numFmtId="0" fontId="6" fillId="0" borderId="1" xfId="0" applyFont="1" applyBorder="1" applyAlignment="1">
      <alignment vertical="center" wrapText="1"/>
    </xf>
    <xf numFmtId="0" fontId="6" fillId="9" borderId="13" xfId="0" applyFont="1" applyFill="1" applyBorder="1" applyAlignment="1">
      <alignment vertical="center" wrapText="1"/>
    </xf>
    <xf numFmtId="0" fontId="18" fillId="0" borderId="16" xfId="0" applyFont="1" applyBorder="1" applyAlignment="1" applyProtection="1">
      <alignment horizontal="justify" vertical="center" wrapText="1"/>
      <protection locked="0"/>
    </xf>
    <xf numFmtId="0" fontId="12" fillId="9" borderId="18" xfId="0" applyFont="1" applyFill="1" applyBorder="1" applyAlignment="1">
      <alignment vertical="center" wrapText="1"/>
    </xf>
    <xf numFmtId="9" fontId="18" fillId="0" borderId="8" xfId="0" applyNumberFormat="1" applyFont="1" applyBorder="1" applyAlignment="1" applyProtection="1">
      <alignment horizontal="center" vertical="center" wrapText="1"/>
      <protection locked="0"/>
    </xf>
    <xf numFmtId="9" fontId="19" fillId="0" borderId="8" xfId="0" applyNumberFormat="1" applyFont="1" applyBorder="1" applyAlignment="1" applyProtection="1">
      <alignment horizontal="center" vertical="center" wrapText="1"/>
      <protection locked="0"/>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9" fontId="6" fillId="0" borderId="14" xfId="2" applyFont="1" applyFill="1" applyBorder="1" applyAlignment="1">
      <alignment horizontal="center" vertical="center" wrapText="1"/>
    </xf>
    <xf numFmtId="0" fontId="6" fillId="11" borderId="14" xfId="0" applyFont="1" applyFill="1" applyBorder="1" applyAlignment="1">
      <alignment horizontal="center" vertical="center" wrapText="1"/>
    </xf>
    <xf numFmtId="0" fontId="6" fillId="11" borderId="15" xfId="0" applyFont="1" applyFill="1" applyBorder="1" applyAlignment="1">
      <alignment horizontal="center" vertical="center" wrapText="1"/>
    </xf>
    <xf numFmtId="9" fontId="18" fillId="0" borderId="15" xfId="2" applyFont="1" applyBorder="1" applyAlignment="1">
      <alignment horizontal="center" vertical="center" wrapText="1"/>
    </xf>
    <xf numFmtId="0" fontId="18" fillId="0" borderId="10" xfId="0" applyFont="1" applyBorder="1" applyAlignment="1">
      <alignment horizontal="center" vertical="center" wrapText="1"/>
    </xf>
    <xf numFmtId="0" fontId="18" fillId="0" borderId="8" xfId="0" applyFont="1" applyBorder="1" applyAlignment="1">
      <alignment horizontal="center" vertical="center" wrapText="1"/>
    </xf>
    <xf numFmtId="0" fontId="19" fillId="0" borderId="8" xfId="0" applyFont="1" applyBorder="1" applyAlignment="1">
      <alignment horizontal="center" vertical="center" wrapText="1"/>
    </xf>
    <xf numFmtId="0" fontId="18" fillId="0" borderId="16" xfId="0" applyFont="1" applyBorder="1" applyAlignment="1">
      <alignment horizontal="center" vertical="center" wrapText="1"/>
    </xf>
    <xf numFmtId="9" fontId="25" fillId="0" borderId="22" xfId="2" applyNumberFormat="1" applyFont="1" applyBorder="1" applyAlignment="1">
      <alignment horizontal="center" vertical="center" wrapText="1"/>
    </xf>
    <xf numFmtId="0" fontId="6" fillId="7" borderId="7" xfId="0" applyFont="1" applyFill="1" applyBorder="1" applyAlignment="1">
      <alignment vertical="center" wrapText="1"/>
    </xf>
    <xf numFmtId="9" fontId="6" fillId="0" borderId="5" xfId="0" applyNumberFormat="1" applyFont="1" applyBorder="1" applyAlignment="1">
      <alignment horizontal="center" vertical="center"/>
    </xf>
    <xf numFmtId="9" fontId="15" fillId="0" borderId="5" xfId="0" applyNumberFormat="1" applyFont="1" applyFill="1" applyBorder="1" applyAlignment="1">
      <alignment horizontal="center" vertical="center"/>
    </xf>
    <xf numFmtId="9" fontId="6" fillId="0" borderId="15" xfId="0" applyNumberFormat="1" applyFont="1" applyBorder="1" applyAlignment="1">
      <alignment horizontal="center" vertical="center"/>
    </xf>
    <xf numFmtId="9" fontId="6" fillId="5" borderId="5" xfId="0" applyNumberFormat="1" applyFont="1" applyFill="1" applyBorder="1" applyAlignment="1" applyProtection="1">
      <alignment horizontal="center" vertical="center" wrapText="1"/>
      <protection locked="0"/>
    </xf>
    <xf numFmtId="9" fontId="18" fillId="0" borderId="5" xfId="0" applyNumberFormat="1" applyFont="1" applyBorder="1" applyAlignment="1">
      <alignment horizontal="center" vertical="center" wrapText="1"/>
    </xf>
    <xf numFmtId="9" fontId="18" fillId="0" borderId="5" xfId="2" applyFont="1" applyFill="1" applyBorder="1" applyAlignment="1">
      <alignment horizontal="center" vertical="center" wrapText="1"/>
    </xf>
    <xf numFmtId="0" fontId="18" fillId="0" borderId="5" xfId="0" applyFont="1" applyBorder="1" applyAlignment="1" applyProtection="1">
      <alignment vertical="center" wrapText="1"/>
      <protection locked="0"/>
    </xf>
    <xf numFmtId="0" fontId="6" fillId="0" borderId="15" xfId="0" applyFont="1" applyBorder="1" applyAlignment="1" applyProtection="1">
      <alignment horizontal="left" vertical="center" wrapText="1"/>
      <protection locked="0"/>
    </xf>
    <xf numFmtId="9" fontId="18" fillId="0" borderId="5" xfId="0" applyNumberFormat="1" applyFont="1" applyBorder="1" applyAlignment="1" applyProtection="1">
      <alignment horizontal="center" vertical="center" wrapText="1"/>
      <protection locked="0"/>
    </xf>
    <xf numFmtId="0" fontId="18" fillId="0" borderId="8" xfId="0" applyFont="1" applyBorder="1" applyAlignment="1" applyProtection="1">
      <alignment vertical="center" wrapText="1"/>
      <protection locked="0"/>
    </xf>
    <xf numFmtId="9" fontId="12" fillId="11" borderId="5" xfId="2" applyFont="1" applyFill="1" applyBorder="1" applyAlignment="1">
      <alignment horizontal="center" vertical="center"/>
    </xf>
    <xf numFmtId="9" fontId="19" fillId="0" borderId="5" xfId="0" applyNumberFormat="1" applyFont="1" applyBorder="1" applyAlignment="1">
      <alignment horizontal="center" vertical="center" wrapText="1"/>
    </xf>
    <xf numFmtId="0" fontId="18" fillId="0" borderId="1" xfId="0" applyFont="1" applyBorder="1" applyAlignment="1" applyProtection="1">
      <alignment horizontal="justify" vertical="center" wrapText="1"/>
      <protection locked="0"/>
    </xf>
    <xf numFmtId="9" fontId="18" fillId="0" borderId="1" xfId="2" applyFont="1" applyFill="1" applyBorder="1" applyAlignment="1">
      <alignment horizontal="center" vertical="center" wrapText="1"/>
    </xf>
    <xf numFmtId="9" fontId="19" fillId="0" borderId="5" xfId="2" applyFont="1" applyFill="1" applyBorder="1" applyAlignment="1">
      <alignment horizontal="center" vertical="center" wrapText="1"/>
    </xf>
    <xf numFmtId="0" fontId="18" fillId="5" borderId="5" xfId="0" applyFont="1" applyFill="1" applyBorder="1" applyAlignment="1" applyProtection="1">
      <alignment vertical="center" wrapText="1"/>
      <protection locked="0"/>
    </xf>
    <xf numFmtId="0" fontId="18" fillId="0" borderId="1" xfId="0" applyFont="1" applyBorder="1" applyAlignment="1">
      <alignment horizontal="center" vertical="center" wrapText="1"/>
    </xf>
    <xf numFmtId="0" fontId="18" fillId="5" borderId="15" xfId="0" applyFont="1" applyFill="1" applyBorder="1" applyAlignment="1" applyProtection="1">
      <alignment vertical="center" wrapText="1"/>
      <protection locked="0"/>
    </xf>
    <xf numFmtId="9" fontId="18" fillId="0" borderId="1" xfId="0" applyNumberFormat="1" applyFont="1" applyBorder="1" applyAlignment="1" applyProtection="1">
      <alignment horizontal="center" vertical="center" wrapText="1"/>
      <protection locked="0"/>
    </xf>
    <xf numFmtId="9" fontId="18" fillId="0" borderId="21" xfId="0" applyNumberFormat="1" applyFont="1" applyBorder="1" applyAlignment="1" applyProtection="1">
      <alignment horizontal="center" vertical="center" wrapText="1"/>
      <protection locked="0"/>
    </xf>
    <xf numFmtId="0" fontId="18" fillId="0" borderId="21" xfId="0" applyFont="1" applyBorder="1" applyAlignment="1" applyProtection="1">
      <alignment horizontal="justify" vertical="center" wrapText="1"/>
      <protection locked="0"/>
    </xf>
    <xf numFmtId="0" fontId="18" fillId="0" borderId="16" xfId="0" applyFont="1" applyBorder="1" applyAlignment="1" applyProtection="1">
      <alignment vertical="center" wrapText="1"/>
      <protection locked="0"/>
    </xf>
    <xf numFmtId="0" fontId="6" fillId="0" borderId="15" xfId="0" applyFont="1" applyBorder="1" applyAlignment="1">
      <alignment vertical="center" wrapText="1"/>
    </xf>
    <xf numFmtId="9" fontId="6" fillId="5" borderId="5" xfId="0" applyNumberFormat="1" applyFont="1" applyFill="1" applyBorder="1" applyAlignment="1">
      <alignment horizontal="center" vertical="center" wrapText="1"/>
    </xf>
    <xf numFmtId="9" fontId="12" fillId="0" borderId="5" xfId="0" applyNumberFormat="1" applyFont="1" applyBorder="1" applyAlignment="1">
      <alignment horizontal="center" vertical="center" wrapText="1"/>
    </xf>
    <xf numFmtId="9" fontId="12" fillId="5" borderId="5" xfId="0" applyNumberFormat="1" applyFont="1" applyFill="1" applyBorder="1" applyAlignment="1">
      <alignment horizontal="center" vertical="center" wrapText="1"/>
    </xf>
    <xf numFmtId="0" fontId="6" fillId="0" borderId="15" xfId="0" applyFont="1" applyBorder="1" applyAlignment="1" applyProtection="1">
      <alignment vertical="center" wrapText="1"/>
      <protection locked="0"/>
    </xf>
    <xf numFmtId="0" fontId="6" fillId="5" borderId="15" xfId="0" applyFont="1" applyFill="1" applyBorder="1" applyAlignment="1" applyProtection="1">
      <alignment horizontal="justify" vertical="center" wrapText="1"/>
      <protection locked="0"/>
    </xf>
    <xf numFmtId="9" fontId="6" fillId="5" borderId="5" xfId="0" applyNumberFormat="1" applyFont="1" applyFill="1" applyBorder="1" applyAlignment="1">
      <alignment horizontal="center" vertical="center"/>
    </xf>
    <xf numFmtId="9" fontId="12" fillId="5" borderId="5" xfId="0" applyNumberFormat="1" applyFont="1" applyFill="1" applyBorder="1" applyAlignment="1" applyProtection="1">
      <alignment horizontal="center" vertical="center" wrapText="1"/>
      <protection locked="0"/>
    </xf>
    <xf numFmtId="10" fontId="12" fillId="0" borderId="5" xfId="0" applyNumberFormat="1" applyFont="1" applyBorder="1" applyAlignment="1">
      <alignment horizontal="center" vertical="center" wrapText="1"/>
    </xf>
    <xf numFmtId="0" fontId="6" fillId="11" borderId="15" xfId="0" applyFont="1" applyFill="1" applyBorder="1" applyAlignment="1">
      <alignment vertical="center" wrapText="1"/>
    </xf>
    <xf numFmtId="0" fontId="12" fillId="11" borderId="14" xfId="0" applyFont="1" applyFill="1" applyBorder="1" applyAlignment="1">
      <alignment horizontal="center" vertical="center"/>
    </xf>
    <xf numFmtId="0" fontId="6" fillId="0" borderId="14" xfId="0" applyFont="1" applyBorder="1" applyAlignment="1">
      <alignment horizontal="center"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9" fontId="6" fillId="0" borderId="1" xfId="0" applyNumberFormat="1" applyFont="1" applyBorder="1" applyAlignment="1" applyProtection="1">
      <alignment horizontal="center" vertical="center" wrapText="1"/>
      <protection locked="0"/>
    </xf>
    <xf numFmtId="9" fontId="6" fillId="0" borderId="1" xfId="0" applyNumberFormat="1" applyFont="1" applyBorder="1" applyAlignment="1">
      <alignment horizontal="center" vertical="center" wrapText="1"/>
    </xf>
    <xf numFmtId="9" fontId="6" fillId="0" borderId="1" xfId="0" applyNumberFormat="1" applyFont="1" applyFill="1" applyBorder="1" applyAlignment="1">
      <alignment horizontal="center" vertical="center"/>
    </xf>
    <xf numFmtId="9" fontId="6" fillId="0" borderId="1" xfId="0" applyNumberFormat="1" applyFont="1" applyBorder="1" applyAlignment="1">
      <alignment horizontal="center" vertical="center"/>
    </xf>
    <xf numFmtId="0" fontId="6" fillId="11" borderId="1" xfId="0" applyFont="1" applyFill="1" applyBorder="1" applyAlignment="1">
      <alignment horizontal="center" vertical="center"/>
    </xf>
    <xf numFmtId="9" fontId="18" fillId="0" borderId="1" xfId="2" applyFont="1" applyBorder="1" applyAlignment="1">
      <alignment horizontal="center" vertical="center" wrapText="1"/>
    </xf>
    <xf numFmtId="9" fontId="18" fillId="0" borderId="21" xfId="2" applyFont="1" applyBorder="1" applyAlignment="1">
      <alignment horizontal="center" vertical="center" wrapText="1"/>
    </xf>
    <xf numFmtId="0" fontId="6" fillId="5" borderId="5" xfId="0" applyFont="1" applyFill="1" applyBorder="1" applyAlignment="1" applyProtection="1">
      <alignment horizontal="center" vertical="center" wrapText="1"/>
      <protection locked="0"/>
    </xf>
    <xf numFmtId="9" fontId="18" fillId="0" borderId="5" xfId="0" applyNumberFormat="1" applyFont="1" applyBorder="1" applyAlignment="1">
      <alignment vertical="center" wrapText="1"/>
    </xf>
    <xf numFmtId="0" fontId="18" fillId="0" borderId="5" xfId="0" applyFont="1" applyBorder="1" applyAlignment="1">
      <alignment vertical="center" wrapText="1"/>
    </xf>
    <xf numFmtId="0" fontId="18" fillId="0" borderId="15" xfId="0" applyFont="1" applyBorder="1" applyAlignment="1">
      <alignment vertical="center" wrapText="1"/>
    </xf>
    <xf numFmtId="0" fontId="12" fillId="9" borderId="1" xfId="0" applyFont="1" applyFill="1" applyBorder="1" applyAlignment="1">
      <alignment vertical="center" wrapText="1"/>
    </xf>
    <xf numFmtId="9" fontId="18" fillId="0" borderId="1" xfId="2" applyFont="1" applyBorder="1" applyAlignment="1">
      <alignment vertical="center" wrapText="1"/>
    </xf>
    <xf numFmtId="9" fontId="18" fillId="0" borderId="21" xfId="2" applyFont="1" applyBorder="1" applyAlignment="1">
      <alignment vertical="center" wrapText="1"/>
    </xf>
    <xf numFmtId="0" fontId="6" fillId="0" borderId="23" xfId="0" applyFont="1" applyBorder="1" applyAlignment="1">
      <alignment vertical="center"/>
    </xf>
    <xf numFmtId="0" fontId="6" fillId="0" borderId="23" xfId="0" applyFont="1" applyBorder="1" applyAlignment="1">
      <alignment vertical="center" wrapText="1"/>
    </xf>
    <xf numFmtId="0" fontId="6" fillId="11" borderId="0" xfId="0" applyFont="1" applyFill="1" applyBorder="1" applyAlignment="1">
      <alignment vertical="center"/>
    </xf>
    <xf numFmtId="0" fontId="6" fillId="0" borderId="26" xfId="0" applyFont="1" applyBorder="1" applyAlignment="1">
      <alignment vertical="center"/>
    </xf>
    <xf numFmtId="0" fontId="14" fillId="6" borderId="15" xfId="0" applyFont="1" applyFill="1" applyBorder="1" applyAlignment="1">
      <alignment horizontal="center" vertical="center" wrapText="1"/>
    </xf>
    <xf numFmtId="0" fontId="5" fillId="0" borderId="15" xfId="0" applyFont="1" applyBorder="1" applyAlignment="1" applyProtection="1">
      <alignment horizontal="center" vertical="center" wrapText="1"/>
      <protection locked="0"/>
    </xf>
    <xf numFmtId="0" fontId="14" fillId="6" borderId="1" xfId="0" applyFont="1" applyFill="1" applyBorder="1" applyAlignment="1">
      <alignment horizontal="center" vertical="center" wrapText="1"/>
    </xf>
    <xf numFmtId="0" fontId="6" fillId="0" borderId="1" xfId="0" applyFont="1" applyFill="1" applyBorder="1" applyAlignment="1">
      <alignment vertical="center"/>
    </xf>
    <xf numFmtId="0" fontId="6" fillId="0" borderId="1" xfId="0" applyFont="1" applyBorder="1" applyAlignment="1">
      <alignment vertical="center"/>
    </xf>
    <xf numFmtId="0" fontId="6" fillId="11" borderId="1" xfId="0" applyFont="1" applyFill="1" applyBorder="1" applyAlignment="1">
      <alignment vertical="center"/>
    </xf>
    <xf numFmtId="0" fontId="5" fillId="0" borderId="1" xfId="0" applyFont="1" applyBorder="1" applyAlignment="1" applyProtection="1">
      <alignment horizontal="justify" vertical="center" wrapText="1"/>
      <protection locked="0"/>
    </xf>
    <xf numFmtId="0" fontId="5" fillId="0" borderId="21" xfId="0" applyFont="1" applyBorder="1" applyAlignment="1" applyProtection="1">
      <alignment horizontal="justify" vertical="center" wrapText="1"/>
      <protection locked="0"/>
    </xf>
    <xf numFmtId="0" fontId="3" fillId="12" borderId="5" xfId="0" applyFont="1" applyFill="1" applyBorder="1" applyAlignment="1">
      <alignment horizontal="justify" vertical="center" wrapText="1"/>
    </xf>
    <xf numFmtId="9" fontId="9" fillId="0" borderId="5" xfId="0" applyNumberFormat="1" applyFont="1" applyBorder="1" applyAlignment="1">
      <alignment horizontal="center" vertical="center" wrapText="1"/>
    </xf>
    <xf numFmtId="3" fontId="6" fillId="11" borderId="5" xfId="0" applyNumberFormat="1" applyFont="1" applyFill="1" applyBorder="1" applyAlignment="1">
      <alignment horizontal="center" vertical="center"/>
    </xf>
    <xf numFmtId="3" fontId="6" fillId="0" borderId="5" xfId="0" applyNumberFormat="1" applyFont="1" applyBorder="1" applyAlignment="1">
      <alignment horizontal="center" vertical="center"/>
    </xf>
    <xf numFmtId="0" fontId="9" fillId="12" borderId="5" xfId="0" applyFont="1" applyFill="1" applyBorder="1" applyAlignment="1">
      <alignment horizontal="justify" vertical="center" wrapText="1"/>
    </xf>
    <xf numFmtId="0" fontId="3" fillId="0" borderId="5" xfId="0" applyFont="1" applyBorder="1" applyAlignment="1">
      <alignment horizontal="center" vertical="center"/>
    </xf>
    <xf numFmtId="0" fontId="6" fillId="8" borderId="5" xfId="0" applyFont="1" applyFill="1" applyBorder="1" applyAlignment="1">
      <alignment vertical="center"/>
    </xf>
    <xf numFmtId="0" fontId="13" fillId="11" borderId="5" xfId="0" applyFont="1" applyFill="1" applyBorder="1" applyAlignment="1">
      <alignment vertical="center" wrapText="1"/>
    </xf>
    <xf numFmtId="0" fontId="10" fillId="11" borderId="15" xfId="0" applyFont="1" applyFill="1" applyBorder="1" applyAlignment="1">
      <alignment horizontal="center" vertical="center" wrapText="1"/>
    </xf>
    <xf numFmtId="0" fontId="6" fillId="8" borderId="14" xfId="0" applyFont="1" applyFill="1" applyBorder="1" applyAlignment="1">
      <alignment vertical="center"/>
    </xf>
    <xf numFmtId="0" fontId="6" fillId="0" borderId="10" xfId="0" applyFont="1" applyBorder="1" applyAlignment="1">
      <alignment vertical="center"/>
    </xf>
    <xf numFmtId="9" fontId="23" fillId="5" borderId="22" xfId="2" applyFont="1" applyFill="1" applyBorder="1" applyAlignment="1">
      <alignment horizontal="center" vertical="center" wrapText="1"/>
    </xf>
    <xf numFmtId="9" fontId="6" fillId="5" borderId="1" xfId="0" applyNumberFormat="1" applyFont="1" applyFill="1" applyBorder="1" applyAlignment="1">
      <alignment horizontal="center" vertical="center" wrapText="1"/>
    </xf>
    <xf numFmtId="0" fontId="6" fillId="0" borderId="5" xfId="0" applyFont="1" applyBorder="1" applyAlignment="1" applyProtection="1">
      <alignment horizontal="left" wrapText="1"/>
      <protection locked="0"/>
    </xf>
    <xf numFmtId="0" fontId="6" fillId="14" borderId="5" xfId="0" applyFont="1" applyFill="1" applyBorder="1" applyAlignment="1" applyProtection="1">
      <alignment horizontal="center" vertical="center" wrapText="1"/>
      <protection locked="0"/>
    </xf>
    <xf numFmtId="9" fontId="6" fillId="14" borderId="5" xfId="0" applyNumberFormat="1" applyFont="1" applyFill="1" applyBorder="1" applyAlignment="1" applyProtection="1">
      <alignment horizontal="center" vertical="center" wrapText="1"/>
      <protection locked="0"/>
    </xf>
    <xf numFmtId="0" fontId="0" fillId="0" borderId="5" xfId="0" applyBorder="1" applyAlignment="1">
      <alignment horizontal="justify" vertical="center"/>
    </xf>
    <xf numFmtId="0" fontId="18" fillId="0" borderId="15" xfId="0" applyFont="1" applyBorder="1" applyAlignment="1" applyProtection="1">
      <alignment horizontal="center" vertical="center" wrapText="1"/>
      <protection locked="0"/>
    </xf>
    <xf numFmtId="0" fontId="6" fillId="11" borderId="1" xfId="0" applyFont="1" applyFill="1" applyBorder="1" applyAlignment="1" applyProtection="1">
      <alignment horizontal="center" vertical="center" wrapText="1"/>
      <protection locked="0"/>
    </xf>
    <xf numFmtId="0" fontId="18" fillId="0" borderId="15" xfId="2" applyNumberFormat="1" applyFont="1" applyBorder="1" applyAlignment="1">
      <alignment horizontal="center" vertical="center" wrapText="1"/>
    </xf>
    <xf numFmtId="0" fontId="12" fillId="9" borderId="1"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0" fillId="11" borderId="14" xfId="0" applyFont="1" applyFill="1" applyBorder="1" applyAlignment="1">
      <alignment horizontal="center" vertical="center" wrapText="1"/>
    </xf>
    <xf numFmtId="0" fontId="10" fillId="11" borderId="5"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13" borderId="14" xfId="0" applyFont="1" applyFill="1" applyBorder="1" applyAlignment="1">
      <alignment horizontal="center" vertical="center" wrapText="1"/>
    </xf>
    <xf numFmtId="0" fontId="12" fillId="13" borderId="5" xfId="0" applyFont="1" applyFill="1" applyBorder="1" applyAlignment="1">
      <alignment horizontal="center" vertical="center" wrapText="1"/>
    </xf>
    <xf numFmtId="0" fontId="12" fillId="13" borderId="15"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0" borderId="15" xfId="0" applyFont="1" applyFill="1" applyBorder="1" applyAlignment="1">
      <alignment horizontal="center" vertical="center" wrapText="1"/>
    </xf>
    <xf numFmtId="0" fontId="12" fillId="11" borderId="5" xfId="0" applyFont="1" applyFill="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5" xfId="0" applyFont="1" applyBorder="1" applyAlignment="1">
      <alignment horizontal="center" vertical="center" wrapText="1"/>
    </xf>
    <xf numFmtId="0" fontId="6" fillId="0" borderId="15" xfId="0" applyFont="1" applyBorder="1" applyAlignment="1">
      <alignment horizontal="center" vertical="center" wrapText="1"/>
    </xf>
    <xf numFmtId="10" fontId="6" fillId="5" borderId="5" xfId="0" applyNumberFormat="1" applyFont="1" applyFill="1" applyBorder="1" applyAlignment="1" applyProtection="1">
      <alignment horizontal="justify" vertical="center" wrapText="1"/>
      <protection locked="0"/>
    </xf>
    <xf numFmtId="0" fontId="6" fillId="5" borderId="1" xfId="0" applyFont="1" applyFill="1" applyBorder="1" applyAlignment="1">
      <alignment vertical="center" wrapText="1"/>
    </xf>
    <xf numFmtId="9" fontId="6" fillId="5" borderId="5" xfId="0" applyNumberFormat="1" applyFont="1" applyFill="1" applyBorder="1" applyAlignment="1">
      <alignment vertical="center" wrapText="1"/>
    </xf>
    <xf numFmtId="0" fontId="12" fillId="10" borderId="19" xfId="0" applyFont="1" applyFill="1" applyBorder="1" applyAlignment="1">
      <alignment horizontal="center" vertical="center" wrapText="1"/>
    </xf>
    <xf numFmtId="0" fontId="12" fillId="10" borderId="25" xfId="0" applyFont="1" applyFill="1" applyBorder="1" applyAlignment="1">
      <alignment horizontal="center" vertical="center" wrapText="1"/>
    </xf>
    <xf numFmtId="0" fontId="16" fillId="0" borderId="12"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7" fillId="0" borderId="10"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8" xfId="0" applyFont="1" applyBorder="1" applyAlignment="1">
      <alignment horizontal="center" vertical="center"/>
    </xf>
    <xf numFmtId="0" fontId="17" fillId="0" borderId="16" xfId="0" applyFont="1" applyBorder="1" applyAlignment="1">
      <alignment horizontal="center" vertical="center"/>
    </xf>
    <xf numFmtId="0" fontId="12" fillId="0" borderId="0" xfId="0" applyFont="1" applyAlignment="1">
      <alignment horizontal="center" vertical="center"/>
    </xf>
    <xf numFmtId="0" fontId="6" fillId="11" borderId="12" xfId="0" applyFont="1" applyFill="1" applyBorder="1" applyAlignment="1">
      <alignment horizontal="center" vertical="center"/>
    </xf>
    <xf numFmtId="0" fontId="6" fillId="11" borderId="3" xfId="0" applyFont="1" applyFill="1" applyBorder="1" applyAlignment="1">
      <alignment horizontal="center" vertical="center"/>
    </xf>
    <xf numFmtId="0" fontId="6" fillId="11" borderId="14" xfId="0" applyFont="1" applyFill="1" applyBorder="1" applyAlignment="1">
      <alignment horizontal="center" vertical="center"/>
    </xf>
    <xf numFmtId="0" fontId="6" fillId="11" borderId="15" xfId="0" applyFont="1" applyFill="1" applyBorder="1" applyAlignment="1">
      <alignment horizontal="center" vertical="center"/>
    </xf>
    <xf numFmtId="0" fontId="6" fillId="11" borderId="10" xfId="0" applyFont="1" applyFill="1" applyBorder="1" applyAlignment="1">
      <alignment horizontal="center" vertical="center"/>
    </xf>
    <xf numFmtId="0" fontId="6" fillId="11" borderId="16" xfId="0" applyFont="1" applyFill="1" applyBorder="1" applyAlignment="1">
      <alignment horizontal="center" vertical="center"/>
    </xf>
    <xf numFmtId="0" fontId="6" fillId="0" borderId="1" xfId="0" applyFont="1" applyBorder="1" applyAlignment="1">
      <alignment horizontal="left" vertical="center" wrapText="1"/>
    </xf>
    <xf numFmtId="0" fontId="6" fillId="0" borderId="5" xfId="0" applyFont="1" applyBorder="1" applyAlignment="1">
      <alignment horizontal="left" vertical="center"/>
    </xf>
    <xf numFmtId="0" fontId="6" fillId="0" borderId="1" xfId="0" applyFont="1" applyBorder="1" applyAlignment="1">
      <alignment horizontal="left" vertical="center"/>
    </xf>
    <xf numFmtId="0" fontId="12" fillId="11" borderId="12" xfId="0" applyFont="1" applyFill="1" applyBorder="1" applyAlignment="1">
      <alignment horizontal="center" vertical="center"/>
    </xf>
    <xf numFmtId="0" fontId="12" fillId="11" borderId="2" xfId="0" applyFont="1" applyFill="1" applyBorder="1" applyAlignment="1">
      <alignment horizontal="center" vertical="center"/>
    </xf>
    <xf numFmtId="0" fontId="12" fillId="11" borderId="3" xfId="0" applyFont="1" applyFill="1" applyBorder="1" applyAlignment="1">
      <alignment horizontal="center" vertical="center"/>
    </xf>
    <xf numFmtId="0" fontId="12" fillId="11" borderId="5" xfId="0" applyFont="1" applyFill="1" applyBorder="1" applyAlignment="1">
      <alignment horizontal="center" vertical="center"/>
    </xf>
    <xf numFmtId="0" fontId="12" fillId="11" borderId="15" xfId="0" applyFont="1" applyFill="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5"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5" xfId="0" applyFont="1" applyBorder="1" applyAlignment="1">
      <alignment horizontal="justify" vertical="center" wrapText="1"/>
    </xf>
    <xf numFmtId="0" fontId="6" fillId="0" borderId="5" xfId="0" applyFont="1" applyBorder="1" applyAlignment="1">
      <alignment horizontal="justify" vertical="center"/>
    </xf>
    <xf numFmtId="0" fontId="6" fillId="0" borderId="15" xfId="0" applyFont="1" applyBorder="1" applyAlignment="1">
      <alignment horizontal="justify" vertical="center"/>
    </xf>
    <xf numFmtId="0" fontId="10" fillId="11" borderId="2" xfId="0" applyFont="1" applyFill="1" applyBorder="1" applyAlignment="1">
      <alignment horizontal="center" vertical="center"/>
    </xf>
    <xf numFmtId="0" fontId="10" fillId="11" borderId="5" xfId="0" applyFont="1" applyFill="1" applyBorder="1" applyAlignment="1">
      <alignment horizontal="center" vertical="center"/>
    </xf>
    <xf numFmtId="0" fontId="10" fillId="11" borderId="12"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10" fillId="11" borderId="14" xfId="0" applyFont="1" applyFill="1" applyBorder="1" applyAlignment="1">
      <alignment horizontal="center" vertical="center" wrapText="1"/>
    </xf>
    <xf numFmtId="0" fontId="10" fillId="11" borderId="5" xfId="0" applyFont="1" applyFill="1" applyBorder="1" applyAlignment="1">
      <alignment horizontal="center" vertical="center" wrapText="1"/>
    </xf>
    <xf numFmtId="0" fontId="12" fillId="7" borderId="24"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13" borderId="14" xfId="0" applyFont="1" applyFill="1" applyBorder="1" applyAlignment="1">
      <alignment horizontal="center" vertical="center" wrapText="1"/>
    </xf>
    <xf numFmtId="0" fontId="12" fillId="13" borderId="5" xfId="0" applyFont="1" applyFill="1" applyBorder="1" applyAlignment="1">
      <alignment horizontal="center" vertical="center" wrapText="1"/>
    </xf>
    <xf numFmtId="0" fontId="12" fillId="13" borderId="15" xfId="0" applyFont="1" applyFill="1" applyBorder="1" applyAlignment="1">
      <alignment horizontal="center" vertical="center" wrapText="1"/>
    </xf>
    <xf numFmtId="0" fontId="12" fillId="13" borderId="1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3" xfId="0" applyFont="1" applyFill="1" applyBorder="1" applyAlignment="1">
      <alignment horizontal="center" vertical="center" wrapText="1"/>
    </xf>
    <xf numFmtId="0" fontId="12" fillId="10" borderId="24"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2" fillId="10" borderId="3"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0" borderId="15" xfId="0" applyFont="1" applyFill="1" applyBorder="1" applyAlignment="1">
      <alignment horizontal="center" vertical="center" wrapText="1"/>
    </xf>
    <xf numFmtId="0" fontId="12" fillId="9" borderId="24" xfId="0"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9" borderId="15" xfId="0" applyFont="1" applyFill="1" applyBorder="1" applyAlignment="1">
      <alignment horizontal="center"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xf>
    <xf numFmtId="0" fontId="6" fillId="0" borderId="6" xfId="0" applyFont="1" applyBorder="1" applyAlignment="1">
      <alignment horizontal="left" vertical="center" wrapText="1"/>
    </xf>
    <xf numFmtId="0" fontId="6" fillId="0" borderId="9" xfId="0" applyFont="1" applyBorder="1" applyAlignment="1">
      <alignment horizontal="left" vertical="center" wrapText="1"/>
    </xf>
    <xf numFmtId="0" fontId="10" fillId="11" borderId="3" xfId="0" applyFont="1" applyFill="1" applyBorder="1" applyAlignment="1">
      <alignment horizontal="center" vertical="center"/>
    </xf>
    <xf numFmtId="0" fontId="10" fillId="11" borderId="15" xfId="0" applyFont="1" applyFill="1" applyBorder="1" applyAlignment="1">
      <alignment horizontal="center" vertical="center"/>
    </xf>
    <xf numFmtId="0" fontId="14" fillId="6" borderId="24" xfId="0" applyFont="1" applyFill="1" applyBorder="1" applyAlignment="1">
      <alignment horizontal="center" vertical="center"/>
    </xf>
    <xf numFmtId="0" fontId="14" fillId="6" borderId="2" xfId="0" applyFont="1" applyFill="1" applyBorder="1" applyAlignment="1">
      <alignment horizontal="center" vertical="center"/>
    </xf>
    <xf numFmtId="0" fontId="14" fillId="6" borderId="3" xfId="0" applyFont="1" applyFill="1" applyBorder="1" applyAlignment="1">
      <alignment horizontal="center" vertical="center"/>
    </xf>
    <xf numFmtId="0" fontId="14" fillId="6" borderId="1"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15" xfId="0" applyFont="1" applyFill="1" applyBorder="1" applyAlignment="1">
      <alignment horizontal="center" vertical="center"/>
    </xf>
    <xf numFmtId="0" fontId="12" fillId="7" borderId="17"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21" fillId="0" borderId="5" xfId="0" applyFont="1" applyBorder="1" applyAlignment="1">
      <alignment horizontal="center" vertical="center" wrapText="1"/>
    </xf>
    <xf numFmtId="0" fontId="21" fillId="0" borderId="15" xfId="0" applyFont="1" applyBorder="1" applyAlignment="1">
      <alignment horizontal="center" vertical="center" wrapText="1"/>
    </xf>
    <xf numFmtId="0" fontId="6" fillId="0" borderId="15" xfId="0" applyFont="1" applyBorder="1" applyAlignment="1">
      <alignment horizontal="left" vertical="center" wrapText="1"/>
    </xf>
    <xf numFmtId="0" fontId="21" fillId="0" borderId="8" xfId="0" applyFont="1" applyBorder="1" applyAlignment="1">
      <alignment horizontal="left" vertical="center" wrapText="1"/>
    </xf>
    <xf numFmtId="0" fontId="21" fillId="0" borderId="16" xfId="0" applyFont="1" applyBorder="1" applyAlignment="1">
      <alignment horizontal="left" vertical="center" wrapText="1"/>
    </xf>
  </cellXfs>
  <cellStyles count="11">
    <cellStyle name="Amarillo" xfId="3" xr:uid="{00000000-0005-0000-0000-000000000000}"/>
    <cellStyle name="Millares [0]" xfId="1" builtinId="6"/>
    <cellStyle name="Millares 2" xfId="5" xr:uid="{00000000-0005-0000-0000-000002000000}"/>
    <cellStyle name="Millares 3" xfId="4" xr:uid="{00000000-0005-0000-0000-000003000000}"/>
    <cellStyle name="Normal" xfId="0" builtinId="0"/>
    <cellStyle name="Normal 2" xfId="6" xr:uid="{00000000-0005-0000-0000-000005000000}"/>
    <cellStyle name="Porcentaje" xfId="2" builtinId="5"/>
    <cellStyle name="Porcentaje 2" xfId="7" xr:uid="{00000000-0005-0000-0000-000007000000}"/>
    <cellStyle name="Porcentual 2" xfId="8" xr:uid="{00000000-0005-0000-0000-000008000000}"/>
    <cellStyle name="Rojo" xfId="9" xr:uid="{00000000-0005-0000-0000-000009000000}"/>
    <cellStyle name="Verde"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obiernobogota.sharepoint.com/Users/Edwin.Rendon/Downloads/propuesta%20planes%20de%20gesti&#243;n%20planeac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obiernobogota.sharepoint.com/Users/Edwin.Rendon/Downloads/iv_tri_pin_201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N"/>
      <sheetName val="PES"/>
      <sheetName val="GC"/>
      <sheetName val="Hoja2"/>
    </sheetNames>
    <sheetDataSet>
      <sheetData sheetId="0" refreshError="1"/>
      <sheetData sheetId="1" refreshError="1"/>
      <sheetData sheetId="2"/>
      <sheetData sheetId="3">
        <row r="2">
          <cell r="D2" t="str">
            <v>SUMA</v>
          </cell>
          <cell r="F2" t="str">
            <v>EFICIENCIA</v>
          </cell>
        </row>
        <row r="3">
          <cell r="D3" t="str">
            <v>CONSTANTE</v>
          </cell>
          <cell r="F3" t="str">
            <v>EFICACIA</v>
          </cell>
        </row>
        <row r="4">
          <cell r="D4" t="str">
            <v>CRECIENTE</v>
          </cell>
          <cell r="F4" t="str">
            <v>EFECTIVIDAD</v>
          </cell>
        </row>
        <row r="5">
          <cell r="D5" t="str">
            <v>DECRECIENTE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GESTION POR PROCESO"/>
      <sheetName val="Hoja2"/>
    </sheetNames>
    <sheetDataSet>
      <sheetData sheetId="0"/>
      <sheetData sheetId="1">
        <row r="3">
          <cell r="C3" t="str">
            <v>RUTINARIA</v>
          </cell>
        </row>
        <row r="4">
          <cell r="C4" t="str">
            <v>RETADORA (MEJORA)</v>
          </cell>
        </row>
        <row r="5">
          <cell r="C5" t="str">
            <v>GESTION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52"/>
  <sheetViews>
    <sheetView tabSelected="1" topLeftCell="AO17" zoomScale="60" zoomScaleNormal="60" workbookViewId="0">
      <selection activeCell="AP17" sqref="AP17:AT17"/>
    </sheetView>
  </sheetViews>
  <sheetFormatPr baseColWidth="10" defaultColWidth="11.42578125" defaultRowHeight="15" x14ac:dyDescent="0.25"/>
  <cols>
    <col min="1" max="1" width="8.140625" style="16" customWidth="1"/>
    <col min="2" max="2" width="27.28515625" style="16" customWidth="1"/>
    <col min="3" max="3" width="20.140625" style="16" customWidth="1"/>
    <col min="4" max="4" width="55.28515625" style="16" customWidth="1"/>
    <col min="5" max="5" width="14.140625" style="16" customWidth="1"/>
    <col min="6" max="6" width="16" style="16" customWidth="1"/>
    <col min="7" max="7" width="25.28515625" style="16" customWidth="1"/>
    <col min="8" max="8" width="43.140625" style="16" customWidth="1"/>
    <col min="9" max="9" width="17.85546875" style="35" customWidth="1"/>
    <col min="10" max="10" width="22.5703125" style="35" customWidth="1"/>
    <col min="11" max="11" width="18" style="15" customWidth="1"/>
    <col min="12" max="15" width="11.42578125" style="16"/>
    <col min="16" max="16" width="17.7109375" style="16" customWidth="1"/>
    <col min="17" max="17" width="13.7109375" style="16" customWidth="1"/>
    <col min="18" max="18" width="15.5703125" style="15" customWidth="1"/>
    <col min="19" max="19" width="16.28515625" style="15" customWidth="1"/>
    <col min="20" max="20" width="20.5703125" style="15" customWidth="1"/>
    <col min="21" max="21" width="11.42578125" style="16" customWidth="1"/>
    <col min="22" max="22" width="22.28515625" style="46" customWidth="1"/>
    <col min="23" max="23" width="21.7109375" style="46" customWidth="1"/>
    <col min="24" max="24" width="22.7109375" style="46" customWidth="1"/>
    <col min="25" max="25" width="39" style="46" customWidth="1"/>
    <col min="26" max="26" width="22.28515625" style="46" customWidth="1"/>
    <col min="27" max="27" width="16.42578125" style="15" customWidth="1"/>
    <col min="28" max="28" width="22.42578125" style="15" customWidth="1"/>
    <col min="29" max="29" width="24.42578125" style="15" customWidth="1"/>
    <col min="30" max="30" width="81.42578125" style="15" customWidth="1"/>
    <col min="31" max="31" width="56.42578125" style="15" customWidth="1"/>
    <col min="32" max="32" width="23.5703125" style="15" customWidth="1"/>
    <col min="33" max="33" width="20.42578125" style="15" customWidth="1"/>
    <col min="34" max="34" width="26.140625" style="15" customWidth="1"/>
    <col min="35" max="35" width="69.85546875" style="15" customWidth="1"/>
    <col min="36" max="36" width="56.42578125" style="15" customWidth="1"/>
    <col min="37" max="37" width="27.42578125" style="15" customWidth="1"/>
    <col min="38" max="38" width="25" style="15" customWidth="1"/>
    <col min="39" max="39" width="25.5703125" style="15" customWidth="1"/>
    <col min="40" max="40" width="81.140625" style="15" customWidth="1"/>
    <col min="41" max="41" width="56.42578125" style="15" customWidth="1"/>
    <col min="42" max="42" width="20.140625" style="15" customWidth="1"/>
    <col min="43" max="43" width="17.85546875" style="15" customWidth="1"/>
    <col min="44" max="44" width="16.42578125" style="15" customWidth="1"/>
    <col min="45" max="45" width="56.42578125" style="15" customWidth="1"/>
    <col min="46" max="46" width="130.85546875" style="15" customWidth="1"/>
    <col min="47" max="49" width="16.42578125" style="15" customWidth="1"/>
    <col min="50" max="16384" width="11.42578125" style="16"/>
  </cols>
  <sheetData>
    <row r="1" spans="1:11" ht="22.5" customHeight="1" x14ac:dyDescent="0.25">
      <c r="A1" s="248" t="s">
        <v>0</v>
      </c>
      <c r="B1" s="248"/>
      <c r="C1" s="248"/>
      <c r="D1" s="248"/>
      <c r="E1" s="248"/>
      <c r="F1" s="248"/>
      <c r="G1" s="248"/>
      <c r="H1" s="248"/>
      <c r="I1" s="248"/>
      <c r="J1" s="248"/>
      <c r="K1" s="248"/>
    </row>
    <row r="2" spans="1:11" ht="22.5" customHeight="1" x14ac:dyDescent="0.25">
      <c r="A2" s="248" t="s">
        <v>1</v>
      </c>
      <c r="B2" s="248"/>
      <c r="C2" s="248"/>
      <c r="D2" s="248"/>
      <c r="E2" s="248"/>
      <c r="F2" s="248"/>
      <c r="G2" s="248"/>
      <c r="H2" s="248"/>
      <c r="I2" s="248"/>
      <c r="J2" s="248"/>
      <c r="K2" s="248"/>
    </row>
    <row r="3" spans="1:11" ht="22.5" customHeight="1" thickBot="1" x14ac:dyDescent="0.3">
      <c r="A3" s="248" t="s">
        <v>2</v>
      </c>
      <c r="B3" s="248"/>
      <c r="C3" s="248"/>
      <c r="D3" s="248"/>
      <c r="E3" s="248"/>
      <c r="F3" s="248"/>
      <c r="G3" s="248"/>
      <c r="H3" s="248"/>
      <c r="I3" s="248"/>
      <c r="J3" s="248"/>
      <c r="K3" s="248"/>
    </row>
    <row r="4" spans="1:11" ht="15.75" thickBot="1" x14ac:dyDescent="0.3">
      <c r="F4" s="258" t="s">
        <v>3</v>
      </c>
      <c r="G4" s="259"/>
      <c r="H4" s="259"/>
      <c r="I4" s="259"/>
      <c r="J4" s="260"/>
    </row>
    <row r="5" spans="1:11" ht="15.75" customHeight="1" x14ac:dyDescent="0.25">
      <c r="A5" s="249" t="s">
        <v>4</v>
      </c>
      <c r="B5" s="250"/>
      <c r="C5" s="255" t="s">
        <v>5</v>
      </c>
      <c r="D5" s="256"/>
      <c r="F5" s="168" t="s">
        <v>6</v>
      </c>
      <c r="G5" s="231" t="s">
        <v>7</v>
      </c>
      <c r="H5" s="261" t="s">
        <v>8</v>
      </c>
      <c r="I5" s="261"/>
      <c r="J5" s="262"/>
    </row>
    <row r="6" spans="1:11" ht="22.5" customHeight="1" x14ac:dyDescent="0.25">
      <c r="A6" s="251"/>
      <c r="B6" s="252"/>
      <c r="C6" s="257"/>
      <c r="D6" s="256"/>
      <c r="F6" s="169">
        <v>1</v>
      </c>
      <c r="G6" s="232" t="s">
        <v>9</v>
      </c>
      <c r="H6" s="263" t="s">
        <v>10</v>
      </c>
      <c r="I6" s="263"/>
      <c r="J6" s="264"/>
    </row>
    <row r="7" spans="1:11" ht="48" customHeight="1" x14ac:dyDescent="0.25">
      <c r="A7" s="251"/>
      <c r="B7" s="252"/>
      <c r="C7" s="257"/>
      <c r="D7" s="256"/>
      <c r="F7" s="169">
        <v>2</v>
      </c>
      <c r="G7" s="232" t="s">
        <v>11</v>
      </c>
      <c r="H7" s="265" t="s">
        <v>12</v>
      </c>
      <c r="I7" s="265"/>
      <c r="J7" s="266"/>
    </row>
    <row r="8" spans="1:11" ht="346.5" customHeight="1" thickBot="1" x14ac:dyDescent="0.3">
      <c r="A8" s="253"/>
      <c r="B8" s="254"/>
      <c r="C8" s="257"/>
      <c r="D8" s="256"/>
      <c r="F8" s="169">
        <v>3</v>
      </c>
      <c r="G8" s="17" t="s">
        <v>13</v>
      </c>
      <c r="H8" s="267" t="s">
        <v>14</v>
      </c>
      <c r="I8" s="268"/>
      <c r="J8" s="269"/>
    </row>
    <row r="9" spans="1:11" ht="211.5" customHeight="1" x14ac:dyDescent="0.25">
      <c r="F9" s="170">
        <v>4</v>
      </c>
      <c r="G9" s="91" t="s">
        <v>15</v>
      </c>
      <c r="H9" s="302" t="s">
        <v>16</v>
      </c>
      <c r="I9" s="302"/>
      <c r="J9" s="303"/>
    </row>
    <row r="10" spans="1:11" ht="75" customHeight="1" x14ac:dyDescent="0.25">
      <c r="F10" s="169">
        <v>5</v>
      </c>
      <c r="G10" s="234" t="s">
        <v>17</v>
      </c>
      <c r="H10" s="315" t="s">
        <v>18</v>
      </c>
      <c r="I10" s="315"/>
      <c r="J10" s="316"/>
    </row>
    <row r="11" spans="1:11" ht="195" customHeight="1" x14ac:dyDescent="0.25">
      <c r="F11" s="169">
        <v>6</v>
      </c>
      <c r="G11" s="17" t="s">
        <v>19</v>
      </c>
      <c r="H11" s="300" t="s">
        <v>20</v>
      </c>
      <c r="I11" s="300"/>
      <c r="J11" s="317"/>
    </row>
    <row r="12" spans="1:11" ht="320.25" customHeight="1" x14ac:dyDescent="0.25">
      <c r="F12" s="169">
        <v>7</v>
      </c>
      <c r="G12" s="234" t="s">
        <v>21</v>
      </c>
      <c r="H12" s="300" t="s">
        <v>22</v>
      </c>
      <c r="I12" s="256"/>
      <c r="J12" s="301"/>
    </row>
    <row r="13" spans="1:11" ht="47.25" customHeight="1" x14ac:dyDescent="0.25">
      <c r="F13" s="169">
        <v>8</v>
      </c>
      <c r="G13" s="234" t="s">
        <v>23</v>
      </c>
      <c r="H13" s="300" t="s">
        <v>24</v>
      </c>
      <c r="I13" s="256"/>
      <c r="J13" s="301"/>
    </row>
    <row r="14" spans="1:11" ht="45.75" customHeight="1" x14ac:dyDescent="0.25">
      <c r="F14" s="169">
        <v>9</v>
      </c>
      <c r="G14" s="234" t="s">
        <v>25</v>
      </c>
      <c r="H14" s="300" t="s">
        <v>26</v>
      </c>
      <c r="I14" s="256"/>
      <c r="J14" s="301"/>
    </row>
    <row r="15" spans="1:11" ht="66" customHeight="1" thickBot="1" x14ac:dyDescent="0.3">
      <c r="F15" s="171">
        <v>10</v>
      </c>
      <c r="G15" s="172" t="s">
        <v>27</v>
      </c>
      <c r="H15" s="318" t="s">
        <v>28</v>
      </c>
      <c r="I15" s="318"/>
      <c r="J15" s="319"/>
    </row>
    <row r="16" spans="1:11" ht="18.75" customHeight="1" thickBot="1" x14ac:dyDescent="0.3"/>
    <row r="17" spans="1:49" s="52" customFormat="1" ht="18.75" customHeight="1" x14ac:dyDescent="0.25">
      <c r="A17" s="272" t="s">
        <v>29</v>
      </c>
      <c r="B17" s="273"/>
      <c r="C17" s="270" t="s">
        <v>30</v>
      </c>
      <c r="D17" s="270" t="s">
        <v>31</v>
      </c>
      <c r="E17" s="270"/>
      <c r="F17" s="270"/>
      <c r="G17" s="270"/>
      <c r="H17" s="270"/>
      <c r="I17" s="270"/>
      <c r="J17" s="270"/>
      <c r="K17" s="270"/>
      <c r="L17" s="270"/>
      <c r="M17" s="270"/>
      <c r="N17" s="270"/>
      <c r="O17" s="270"/>
      <c r="P17" s="304"/>
      <c r="Q17" s="306" t="s">
        <v>32</v>
      </c>
      <c r="R17" s="307"/>
      <c r="S17" s="307"/>
      <c r="T17" s="308"/>
      <c r="U17" s="312" t="s">
        <v>33</v>
      </c>
      <c r="V17" s="285" t="s">
        <v>34</v>
      </c>
      <c r="W17" s="286"/>
      <c r="X17" s="286"/>
      <c r="Y17" s="286"/>
      <c r="Z17" s="287"/>
      <c r="AA17" s="294" t="s">
        <v>34</v>
      </c>
      <c r="AB17" s="295"/>
      <c r="AC17" s="295"/>
      <c r="AD17" s="295"/>
      <c r="AE17" s="296"/>
      <c r="AF17" s="288" t="s">
        <v>34</v>
      </c>
      <c r="AG17" s="289"/>
      <c r="AH17" s="289"/>
      <c r="AI17" s="289"/>
      <c r="AJ17" s="290"/>
      <c r="AK17" s="294" t="s">
        <v>34</v>
      </c>
      <c r="AL17" s="295"/>
      <c r="AM17" s="295"/>
      <c r="AN17" s="295"/>
      <c r="AO17" s="296"/>
      <c r="AP17" s="276" t="s">
        <v>34</v>
      </c>
      <c r="AQ17" s="277"/>
      <c r="AR17" s="277"/>
      <c r="AS17" s="277"/>
      <c r="AT17" s="278"/>
      <c r="AU17" s="51"/>
      <c r="AV17" s="51"/>
      <c r="AW17" s="51"/>
    </row>
    <row r="18" spans="1:49" s="52" customFormat="1" ht="21" customHeight="1" x14ac:dyDescent="0.25">
      <c r="A18" s="274"/>
      <c r="B18" s="275"/>
      <c r="C18" s="271"/>
      <c r="D18" s="271"/>
      <c r="E18" s="271"/>
      <c r="F18" s="271"/>
      <c r="G18" s="271"/>
      <c r="H18" s="271"/>
      <c r="I18" s="271"/>
      <c r="J18" s="271"/>
      <c r="K18" s="271"/>
      <c r="L18" s="271"/>
      <c r="M18" s="271"/>
      <c r="N18" s="271"/>
      <c r="O18" s="271"/>
      <c r="P18" s="305"/>
      <c r="Q18" s="309"/>
      <c r="R18" s="310"/>
      <c r="S18" s="310"/>
      <c r="T18" s="311"/>
      <c r="U18" s="313"/>
      <c r="V18" s="282" t="s">
        <v>35</v>
      </c>
      <c r="W18" s="283"/>
      <c r="X18" s="283"/>
      <c r="Y18" s="283"/>
      <c r="Z18" s="284"/>
      <c r="AA18" s="297" t="s">
        <v>36</v>
      </c>
      <c r="AB18" s="298"/>
      <c r="AC18" s="298"/>
      <c r="AD18" s="298"/>
      <c r="AE18" s="299"/>
      <c r="AF18" s="291" t="s">
        <v>37</v>
      </c>
      <c r="AG18" s="292"/>
      <c r="AH18" s="292"/>
      <c r="AI18" s="292"/>
      <c r="AJ18" s="293"/>
      <c r="AK18" s="297" t="s">
        <v>38</v>
      </c>
      <c r="AL18" s="298"/>
      <c r="AM18" s="298"/>
      <c r="AN18" s="298"/>
      <c r="AO18" s="299"/>
      <c r="AP18" s="279" t="s">
        <v>39</v>
      </c>
      <c r="AQ18" s="280"/>
      <c r="AR18" s="280"/>
      <c r="AS18" s="280"/>
      <c r="AT18" s="281"/>
      <c r="AU18" s="51"/>
      <c r="AV18" s="51"/>
      <c r="AW18" s="51"/>
    </row>
    <row r="19" spans="1:49" s="51" customFormat="1" ht="38.25" x14ac:dyDescent="0.25">
      <c r="A19" s="221" t="s">
        <v>40</v>
      </c>
      <c r="B19" s="222" t="s">
        <v>41</v>
      </c>
      <c r="C19" s="271"/>
      <c r="D19" s="222" t="s">
        <v>42</v>
      </c>
      <c r="E19" s="222" t="s">
        <v>43</v>
      </c>
      <c r="F19" s="222" t="s">
        <v>44</v>
      </c>
      <c r="G19" s="222" t="s">
        <v>45</v>
      </c>
      <c r="H19" s="222" t="s">
        <v>46</v>
      </c>
      <c r="I19" s="222" t="s">
        <v>47</v>
      </c>
      <c r="J19" s="222" t="s">
        <v>48</v>
      </c>
      <c r="K19" s="222" t="s">
        <v>49</v>
      </c>
      <c r="L19" s="222" t="s">
        <v>50</v>
      </c>
      <c r="M19" s="222" t="s">
        <v>51</v>
      </c>
      <c r="N19" s="222" t="s">
        <v>52</v>
      </c>
      <c r="O19" s="222" t="s">
        <v>53</v>
      </c>
      <c r="P19" s="207" t="s">
        <v>54</v>
      </c>
      <c r="Q19" s="193" t="s">
        <v>55</v>
      </c>
      <c r="R19" s="34" t="s">
        <v>56</v>
      </c>
      <c r="S19" s="34" t="s">
        <v>57</v>
      </c>
      <c r="T19" s="191" t="s">
        <v>58</v>
      </c>
      <c r="U19" s="314"/>
      <c r="V19" s="225" t="s">
        <v>59</v>
      </c>
      <c r="W19" s="226" t="s">
        <v>60</v>
      </c>
      <c r="X19" s="226" t="s">
        <v>61</v>
      </c>
      <c r="Y19" s="226" t="s">
        <v>62</v>
      </c>
      <c r="Z19" s="227" t="s">
        <v>63</v>
      </c>
      <c r="AA19" s="184" t="s">
        <v>59</v>
      </c>
      <c r="AB19" s="53" t="s">
        <v>60</v>
      </c>
      <c r="AC19" s="53" t="s">
        <v>61</v>
      </c>
      <c r="AD19" s="53" t="s">
        <v>62</v>
      </c>
      <c r="AE19" s="54" t="s">
        <v>63</v>
      </c>
      <c r="AF19" s="228" t="s">
        <v>59</v>
      </c>
      <c r="AG19" s="229" t="s">
        <v>60</v>
      </c>
      <c r="AH19" s="229" t="s">
        <v>61</v>
      </c>
      <c r="AI19" s="229" t="s">
        <v>62</v>
      </c>
      <c r="AJ19" s="230" t="s">
        <v>63</v>
      </c>
      <c r="AK19" s="219" t="s">
        <v>59</v>
      </c>
      <c r="AL19" s="220" t="s">
        <v>60</v>
      </c>
      <c r="AM19" s="220" t="s">
        <v>61</v>
      </c>
      <c r="AN19" s="220" t="s">
        <v>62</v>
      </c>
      <c r="AO19" s="54" t="s">
        <v>63</v>
      </c>
      <c r="AP19" s="117" t="s">
        <v>45</v>
      </c>
      <c r="AQ19" s="55" t="s">
        <v>59</v>
      </c>
      <c r="AR19" s="55" t="s">
        <v>60</v>
      </c>
      <c r="AS19" s="223" t="s">
        <v>61</v>
      </c>
      <c r="AT19" s="224" t="s">
        <v>64</v>
      </c>
    </row>
    <row r="20" spans="1:49" ht="330.75" customHeight="1" x14ac:dyDescent="0.25">
      <c r="A20" s="31">
        <v>7</v>
      </c>
      <c r="B20" s="14" t="s">
        <v>65</v>
      </c>
      <c r="C20" s="2" t="s">
        <v>66</v>
      </c>
      <c r="D20" s="199" t="s">
        <v>67</v>
      </c>
      <c r="E20" s="200">
        <v>0.04</v>
      </c>
      <c r="F20" s="73" t="s">
        <v>68</v>
      </c>
      <c r="G20" s="45" t="s">
        <v>69</v>
      </c>
      <c r="H20" s="45" t="s">
        <v>70</v>
      </c>
      <c r="I20" s="201" t="s">
        <v>71</v>
      </c>
      <c r="J20" s="42" t="s">
        <v>72</v>
      </c>
      <c r="K20" s="22" t="s">
        <v>73</v>
      </c>
      <c r="L20" s="232">
        <v>0</v>
      </c>
      <c r="M20" s="232">
        <v>0</v>
      </c>
      <c r="N20" s="202">
        <v>0</v>
      </c>
      <c r="O20" s="232">
        <v>1</v>
      </c>
      <c r="P20" s="233">
        <v>1</v>
      </c>
      <c r="Q20" s="194" t="s">
        <v>74</v>
      </c>
      <c r="R20" s="14" t="s">
        <v>75</v>
      </c>
      <c r="S20" s="14" t="s">
        <v>76</v>
      </c>
      <c r="T20" s="158" t="s">
        <v>77</v>
      </c>
      <c r="U20" s="187" t="str">
        <f>IF(Q20="EFICACIA","SI","NO")</f>
        <v>SI</v>
      </c>
      <c r="V20" s="95" t="s">
        <v>78</v>
      </c>
      <c r="W20" s="234" t="s">
        <v>78</v>
      </c>
      <c r="X20" s="60" t="s">
        <v>78</v>
      </c>
      <c r="Y20" s="234" t="s">
        <v>78</v>
      </c>
      <c r="Z20" s="235" t="s">
        <v>78</v>
      </c>
      <c r="AA20" s="76" t="s">
        <v>78</v>
      </c>
      <c r="AB20" s="234" t="s">
        <v>78</v>
      </c>
      <c r="AC20" s="60" t="s">
        <v>78</v>
      </c>
      <c r="AD20" s="234" t="s">
        <v>78</v>
      </c>
      <c r="AE20" s="235" t="s">
        <v>78</v>
      </c>
      <c r="AF20" s="76" t="s">
        <v>78</v>
      </c>
      <c r="AG20" s="234" t="s">
        <v>78</v>
      </c>
      <c r="AH20" s="60" t="s">
        <v>78</v>
      </c>
      <c r="AI20" s="234" t="s">
        <v>78</v>
      </c>
      <c r="AJ20" s="235" t="s">
        <v>78</v>
      </c>
      <c r="AK20" s="76">
        <f>O20</f>
        <v>1</v>
      </c>
      <c r="AL20" s="77">
        <v>1</v>
      </c>
      <c r="AM20" s="92">
        <v>1</v>
      </c>
      <c r="AN20" s="65" t="s">
        <v>79</v>
      </c>
      <c r="AO20" s="66" t="s">
        <v>80</v>
      </c>
      <c r="AP20" s="118" t="str">
        <f>G20</f>
        <v>Línea base construida</v>
      </c>
      <c r="AQ20" s="234">
        <v>1</v>
      </c>
      <c r="AR20" s="77">
        <v>1</v>
      </c>
      <c r="AS20" s="92">
        <v>1</v>
      </c>
      <c r="AT20" s="66" t="s">
        <v>79</v>
      </c>
    </row>
    <row r="21" spans="1:49" ht="105.75" customHeight="1" x14ac:dyDescent="0.25">
      <c r="A21" s="31">
        <v>7</v>
      </c>
      <c r="B21" s="14" t="s">
        <v>65</v>
      </c>
      <c r="C21" s="2" t="s">
        <v>66</v>
      </c>
      <c r="D21" s="1" t="s">
        <v>81</v>
      </c>
      <c r="E21" s="200">
        <v>4.2099999999999999E-2</v>
      </c>
      <c r="F21" s="73" t="s">
        <v>68</v>
      </c>
      <c r="G21" s="45" t="s">
        <v>69</v>
      </c>
      <c r="H21" s="45" t="s">
        <v>82</v>
      </c>
      <c r="I21" s="201" t="s">
        <v>71</v>
      </c>
      <c r="J21" s="74" t="s">
        <v>72</v>
      </c>
      <c r="K21" s="22" t="s">
        <v>83</v>
      </c>
      <c r="L21" s="232">
        <v>0</v>
      </c>
      <c r="M21" s="232">
        <v>0</v>
      </c>
      <c r="N21" s="232">
        <v>1</v>
      </c>
      <c r="O21" s="232">
        <v>0</v>
      </c>
      <c r="P21" s="75">
        <v>1</v>
      </c>
      <c r="Q21" s="194" t="s">
        <v>74</v>
      </c>
      <c r="R21" s="14" t="s">
        <v>75</v>
      </c>
      <c r="S21" s="14" t="s">
        <v>76</v>
      </c>
      <c r="T21" s="158" t="s">
        <v>84</v>
      </c>
      <c r="U21" s="187" t="str">
        <f t="shared" ref="U21:U38" si="0">IF(Q21="EFICACIA","SI","NO")</f>
        <v>SI</v>
      </c>
      <c r="V21" s="95" t="s">
        <v>78</v>
      </c>
      <c r="W21" s="234" t="s">
        <v>78</v>
      </c>
      <c r="X21" s="60" t="s">
        <v>78</v>
      </c>
      <c r="Y21" s="234" t="s">
        <v>78</v>
      </c>
      <c r="Z21" s="235" t="s">
        <v>78</v>
      </c>
      <c r="AA21" s="76" t="s">
        <v>78</v>
      </c>
      <c r="AB21" s="234" t="s">
        <v>78</v>
      </c>
      <c r="AC21" s="60" t="s">
        <v>78</v>
      </c>
      <c r="AD21" s="234" t="s">
        <v>78</v>
      </c>
      <c r="AE21" s="235" t="s">
        <v>78</v>
      </c>
      <c r="AF21" s="76">
        <f t="shared" ref="AF21:AF45" si="1">N21</f>
        <v>1</v>
      </c>
      <c r="AG21" s="77">
        <v>1</v>
      </c>
      <c r="AH21" s="92">
        <v>1</v>
      </c>
      <c r="AI21" s="65" t="s">
        <v>85</v>
      </c>
      <c r="AJ21" s="66" t="s">
        <v>86</v>
      </c>
      <c r="AK21" s="76" t="s">
        <v>78</v>
      </c>
      <c r="AL21" s="234" t="s">
        <v>78</v>
      </c>
      <c r="AM21" s="60" t="s">
        <v>78</v>
      </c>
      <c r="AN21" s="234" t="s">
        <v>78</v>
      </c>
      <c r="AO21" s="235" t="s">
        <v>78</v>
      </c>
      <c r="AP21" s="118" t="str">
        <f t="shared" ref="AP21:AP38" si="2">G21</f>
        <v>Línea base construida</v>
      </c>
      <c r="AQ21" s="234">
        <v>1</v>
      </c>
      <c r="AR21" s="234">
        <v>1</v>
      </c>
      <c r="AS21" s="92">
        <v>1</v>
      </c>
      <c r="AT21" s="66" t="s">
        <v>85</v>
      </c>
    </row>
    <row r="22" spans="1:49" ht="408.75" customHeight="1" x14ac:dyDescent="0.25">
      <c r="A22" s="31">
        <v>6</v>
      </c>
      <c r="B22" s="14" t="s">
        <v>87</v>
      </c>
      <c r="C22" s="2" t="s">
        <v>66</v>
      </c>
      <c r="D22" s="1" t="s">
        <v>88</v>
      </c>
      <c r="E22" s="200">
        <v>4.2099999999999999E-2</v>
      </c>
      <c r="F22" s="13" t="s">
        <v>89</v>
      </c>
      <c r="G22" s="2" t="s">
        <v>90</v>
      </c>
      <c r="H22" s="2" t="s">
        <v>91</v>
      </c>
      <c r="I22" s="36" t="s">
        <v>92</v>
      </c>
      <c r="J22" s="42" t="s">
        <v>93</v>
      </c>
      <c r="K22" s="22" t="s">
        <v>94</v>
      </c>
      <c r="L22" s="109">
        <v>0</v>
      </c>
      <c r="M22" s="109">
        <v>1</v>
      </c>
      <c r="N22" s="109">
        <v>1</v>
      </c>
      <c r="O22" s="109">
        <v>1</v>
      </c>
      <c r="P22" s="110">
        <v>1</v>
      </c>
      <c r="Q22" s="194" t="s">
        <v>74</v>
      </c>
      <c r="R22" s="14" t="s">
        <v>95</v>
      </c>
      <c r="S22" s="14" t="s">
        <v>76</v>
      </c>
      <c r="T22" s="158" t="s">
        <v>96</v>
      </c>
      <c r="U22" s="187" t="str">
        <f t="shared" si="0"/>
        <v>SI</v>
      </c>
      <c r="V22" s="95" t="s">
        <v>78</v>
      </c>
      <c r="W22" s="234" t="s">
        <v>78</v>
      </c>
      <c r="X22" s="60" t="s">
        <v>78</v>
      </c>
      <c r="Y22" s="234" t="s">
        <v>78</v>
      </c>
      <c r="Z22" s="235" t="s">
        <v>78</v>
      </c>
      <c r="AA22" s="173">
        <v>1</v>
      </c>
      <c r="AB22" s="79">
        <v>1</v>
      </c>
      <c r="AC22" s="92">
        <v>1</v>
      </c>
      <c r="AD22" s="65" t="s">
        <v>97</v>
      </c>
      <c r="AE22" s="66" t="s">
        <v>98</v>
      </c>
      <c r="AF22" s="173">
        <v>1</v>
      </c>
      <c r="AG22" s="79">
        <v>1</v>
      </c>
      <c r="AH22" s="92">
        <v>1</v>
      </c>
      <c r="AI22" s="65" t="s">
        <v>99</v>
      </c>
      <c r="AJ22" s="66" t="s">
        <v>100</v>
      </c>
      <c r="AK22" s="173">
        <v>1</v>
      </c>
      <c r="AL22" s="79">
        <v>1</v>
      </c>
      <c r="AM22" s="79">
        <v>1</v>
      </c>
      <c r="AN22" s="65" t="s">
        <v>101</v>
      </c>
      <c r="AO22" s="112" t="s">
        <v>102</v>
      </c>
      <c r="AP22" s="118" t="str">
        <f t="shared" si="2"/>
        <v xml:space="preserve">Porcentaje de cumplimiento del Plan de Acción para la implementación de los presupuestos participativos </v>
      </c>
      <c r="AQ22" s="159">
        <v>1</v>
      </c>
      <c r="AR22" s="111">
        <v>1</v>
      </c>
      <c r="AS22" s="92">
        <v>1</v>
      </c>
      <c r="AT22" s="158" t="s">
        <v>103</v>
      </c>
    </row>
    <row r="23" spans="1:49" ht="211.5" customHeight="1" x14ac:dyDescent="0.25">
      <c r="A23" s="31">
        <v>6</v>
      </c>
      <c r="B23" s="14" t="s">
        <v>87</v>
      </c>
      <c r="C23" s="2" t="s">
        <v>66</v>
      </c>
      <c r="D23" s="203" t="s">
        <v>104</v>
      </c>
      <c r="E23" s="200">
        <v>4.2099999999999999E-2</v>
      </c>
      <c r="F23" s="13" t="s">
        <v>89</v>
      </c>
      <c r="G23" s="2" t="s">
        <v>105</v>
      </c>
      <c r="H23" s="2" t="s">
        <v>106</v>
      </c>
      <c r="I23" s="37">
        <v>0.57199999999999995</v>
      </c>
      <c r="J23" s="42" t="s">
        <v>107</v>
      </c>
      <c r="K23" s="22" t="s">
        <v>108</v>
      </c>
      <c r="L23" s="109">
        <v>0</v>
      </c>
      <c r="M23" s="109">
        <v>0</v>
      </c>
      <c r="N23" s="109">
        <v>0</v>
      </c>
      <c r="O23" s="137">
        <v>0.8</v>
      </c>
      <c r="P23" s="110">
        <v>0.8</v>
      </c>
      <c r="Q23" s="194" t="s">
        <v>74</v>
      </c>
      <c r="R23" s="14" t="s">
        <v>109</v>
      </c>
      <c r="S23" s="14" t="s">
        <v>76</v>
      </c>
      <c r="T23" s="158" t="s">
        <v>96</v>
      </c>
      <c r="U23" s="187" t="str">
        <f t="shared" si="0"/>
        <v>SI</v>
      </c>
      <c r="V23" s="95" t="s">
        <v>78</v>
      </c>
      <c r="W23" s="234" t="s">
        <v>78</v>
      </c>
      <c r="X23" s="60" t="s">
        <v>78</v>
      </c>
      <c r="Y23" s="234" t="s">
        <v>78</v>
      </c>
      <c r="Z23" s="235" t="s">
        <v>78</v>
      </c>
      <c r="AA23" s="76" t="s">
        <v>78</v>
      </c>
      <c r="AB23" s="234" t="s">
        <v>78</v>
      </c>
      <c r="AC23" s="60" t="s">
        <v>78</v>
      </c>
      <c r="AD23" s="234" t="s">
        <v>78</v>
      </c>
      <c r="AE23" s="235" t="s">
        <v>78</v>
      </c>
      <c r="AF23" s="76" t="s">
        <v>78</v>
      </c>
      <c r="AG23" s="234" t="s">
        <v>78</v>
      </c>
      <c r="AH23" s="60" t="s">
        <v>78</v>
      </c>
      <c r="AI23" s="234" t="s">
        <v>78</v>
      </c>
      <c r="AJ23" s="235" t="s">
        <v>78</v>
      </c>
      <c r="AK23" s="174">
        <f t="shared" ref="AK23:AK39" si="3">O23</f>
        <v>0.8</v>
      </c>
      <c r="AL23" s="139">
        <v>0.73099999999999998</v>
      </c>
      <c r="AM23" s="139">
        <f>AL23/AK23</f>
        <v>0.91374999999999995</v>
      </c>
      <c r="AN23" s="236" t="s">
        <v>110</v>
      </c>
      <c r="AO23" s="115" t="s">
        <v>111</v>
      </c>
      <c r="AP23" s="237" t="str">
        <f t="shared" si="2"/>
        <v xml:space="preserve">Porcentaje de cumplimiento físico acumulado del Plan de Desarrollo Local </v>
      </c>
      <c r="AQ23" s="238">
        <v>0.8</v>
      </c>
      <c r="AR23" s="238">
        <v>0.73099999999999998</v>
      </c>
      <c r="AS23" s="161">
        <v>0.91</v>
      </c>
      <c r="AT23" s="236" t="s">
        <v>110</v>
      </c>
    </row>
    <row r="24" spans="1:49" ht="186" customHeight="1" x14ac:dyDescent="0.25">
      <c r="A24" s="31">
        <v>6</v>
      </c>
      <c r="B24" s="14" t="s">
        <v>87</v>
      </c>
      <c r="C24" s="2" t="s">
        <v>112</v>
      </c>
      <c r="D24" s="2" t="s">
        <v>113</v>
      </c>
      <c r="E24" s="200">
        <v>4.2099999999999999E-2</v>
      </c>
      <c r="F24" s="13" t="s">
        <v>68</v>
      </c>
      <c r="G24" s="2" t="s">
        <v>114</v>
      </c>
      <c r="H24" s="2" t="s">
        <v>115</v>
      </c>
      <c r="I24" s="38" t="s">
        <v>116</v>
      </c>
      <c r="J24" s="42" t="s">
        <v>107</v>
      </c>
      <c r="K24" s="22" t="s">
        <v>117</v>
      </c>
      <c r="L24" s="109">
        <v>0</v>
      </c>
      <c r="M24" s="109">
        <v>0.2</v>
      </c>
      <c r="N24" s="109">
        <v>0</v>
      </c>
      <c r="O24" s="109">
        <v>0.95</v>
      </c>
      <c r="P24" s="110">
        <v>0.95</v>
      </c>
      <c r="Q24" s="194" t="s">
        <v>74</v>
      </c>
      <c r="R24" s="14" t="s">
        <v>118</v>
      </c>
      <c r="S24" s="14" t="s">
        <v>119</v>
      </c>
      <c r="T24" s="158" t="s">
        <v>120</v>
      </c>
      <c r="U24" s="187" t="str">
        <f t="shared" si="0"/>
        <v>SI</v>
      </c>
      <c r="V24" s="95" t="s">
        <v>78</v>
      </c>
      <c r="W24" s="234" t="s">
        <v>78</v>
      </c>
      <c r="X24" s="60" t="s">
        <v>78</v>
      </c>
      <c r="Y24" s="234" t="s">
        <v>78</v>
      </c>
      <c r="Z24" s="235" t="s">
        <v>78</v>
      </c>
      <c r="AA24" s="80">
        <f t="shared" ref="AA24:AC37" si="4">M24</f>
        <v>0.2</v>
      </c>
      <c r="AB24" s="78">
        <v>0.21190000000000001</v>
      </c>
      <c r="AC24" s="79">
        <v>1</v>
      </c>
      <c r="AD24" s="65" t="s">
        <v>121</v>
      </c>
      <c r="AE24" s="112" t="s">
        <v>122</v>
      </c>
      <c r="AF24" s="76" t="s">
        <v>78</v>
      </c>
      <c r="AG24" s="234" t="s">
        <v>78</v>
      </c>
      <c r="AH24" s="60" t="s">
        <v>78</v>
      </c>
      <c r="AI24" s="234" t="s">
        <v>78</v>
      </c>
      <c r="AJ24" s="235" t="s">
        <v>78</v>
      </c>
      <c r="AK24" s="174">
        <f t="shared" si="3"/>
        <v>0.95</v>
      </c>
      <c r="AL24" s="84">
        <v>0.92710000000000004</v>
      </c>
      <c r="AM24" s="84">
        <f>AL24/AK24</f>
        <v>0.97589473684210537</v>
      </c>
      <c r="AN24" s="65" t="s">
        <v>123</v>
      </c>
      <c r="AO24" s="112" t="s">
        <v>124</v>
      </c>
      <c r="AP24" s="118" t="str">
        <f t="shared" si="2"/>
        <v>Porcentaje de compromiso del presupuesto de inversión directa de la vigencia 2020</v>
      </c>
      <c r="AQ24" s="79">
        <f>AK24</f>
        <v>0.95</v>
      </c>
      <c r="AR24" s="84">
        <v>0.92710000000000004</v>
      </c>
      <c r="AS24" s="97">
        <f>AR24/AQ24</f>
        <v>0.97589473684210537</v>
      </c>
      <c r="AT24" s="66" t="s">
        <v>123</v>
      </c>
    </row>
    <row r="25" spans="1:49" ht="120" x14ac:dyDescent="0.25">
      <c r="A25" s="31">
        <v>6</v>
      </c>
      <c r="B25" s="14" t="s">
        <v>87</v>
      </c>
      <c r="C25" s="2" t="s">
        <v>112</v>
      </c>
      <c r="D25" s="2" t="s">
        <v>125</v>
      </c>
      <c r="E25" s="200">
        <v>4.2099999999999999E-2</v>
      </c>
      <c r="F25" s="13" t="s">
        <v>68</v>
      </c>
      <c r="G25" s="2" t="s">
        <v>126</v>
      </c>
      <c r="H25" s="2" t="s">
        <v>127</v>
      </c>
      <c r="I25" s="39">
        <v>0.29820000000000002</v>
      </c>
      <c r="J25" s="42" t="s">
        <v>107</v>
      </c>
      <c r="K25" s="22" t="s">
        <v>128</v>
      </c>
      <c r="L25" s="109">
        <v>0</v>
      </c>
      <c r="M25" s="109">
        <v>0</v>
      </c>
      <c r="N25" s="109">
        <v>0</v>
      </c>
      <c r="O25" s="109">
        <v>0.26</v>
      </c>
      <c r="P25" s="110">
        <v>0.26</v>
      </c>
      <c r="Q25" s="194" t="s">
        <v>74</v>
      </c>
      <c r="R25" s="14" t="s">
        <v>118</v>
      </c>
      <c r="S25" s="14" t="s">
        <v>119</v>
      </c>
      <c r="T25" s="158" t="s">
        <v>120</v>
      </c>
      <c r="U25" s="187" t="str">
        <f t="shared" si="0"/>
        <v>SI</v>
      </c>
      <c r="V25" s="95" t="s">
        <v>78</v>
      </c>
      <c r="W25" s="234" t="s">
        <v>78</v>
      </c>
      <c r="X25" s="60" t="s">
        <v>78</v>
      </c>
      <c r="Y25" s="234" t="s">
        <v>78</v>
      </c>
      <c r="Z25" s="235" t="s">
        <v>78</v>
      </c>
      <c r="AA25" s="76" t="s">
        <v>78</v>
      </c>
      <c r="AB25" s="234" t="s">
        <v>78</v>
      </c>
      <c r="AC25" s="60" t="s">
        <v>78</v>
      </c>
      <c r="AD25" s="234" t="s">
        <v>78</v>
      </c>
      <c r="AE25" s="235" t="s">
        <v>78</v>
      </c>
      <c r="AF25" s="76" t="s">
        <v>78</v>
      </c>
      <c r="AG25" s="234" t="s">
        <v>78</v>
      </c>
      <c r="AH25" s="60" t="s">
        <v>78</v>
      </c>
      <c r="AI25" s="234" t="s">
        <v>78</v>
      </c>
      <c r="AJ25" s="235" t="s">
        <v>78</v>
      </c>
      <c r="AK25" s="174">
        <f t="shared" si="3"/>
        <v>0.26</v>
      </c>
      <c r="AL25" s="84">
        <v>0.31409999999999999</v>
      </c>
      <c r="AM25" s="79">
        <v>1</v>
      </c>
      <c r="AN25" s="65" t="s">
        <v>129</v>
      </c>
      <c r="AO25" s="112" t="s">
        <v>124</v>
      </c>
      <c r="AP25" s="118" t="str">
        <f t="shared" si="2"/>
        <v>Porcentaje de Giros de la Vigencia 2019</v>
      </c>
      <c r="AQ25" s="79">
        <f t="shared" ref="AQ25:AQ31" si="5">AK25</f>
        <v>0.26</v>
      </c>
      <c r="AR25" s="84">
        <v>0.31409999999999999</v>
      </c>
      <c r="AS25" s="92">
        <v>1</v>
      </c>
      <c r="AT25" s="66" t="s">
        <v>129</v>
      </c>
    </row>
    <row r="26" spans="1:49" ht="120" x14ac:dyDescent="0.25">
      <c r="A26" s="31">
        <v>6</v>
      </c>
      <c r="B26" s="14" t="s">
        <v>87</v>
      </c>
      <c r="C26" s="2" t="s">
        <v>112</v>
      </c>
      <c r="D26" s="2" t="s">
        <v>130</v>
      </c>
      <c r="E26" s="200">
        <v>4.2099999999999999E-2</v>
      </c>
      <c r="F26" s="13" t="s">
        <v>68</v>
      </c>
      <c r="G26" s="2" t="s">
        <v>131</v>
      </c>
      <c r="H26" s="2" t="s">
        <v>132</v>
      </c>
      <c r="I26" s="39">
        <v>0.79690000000000005</v>
      </c>
      <c r="J26" s="42" t="s">
        <v>107</v>
      </c>
      <c r="K26" s="22" t="s">
        <v>133</v>
      </c>
      <c r="L26" s="109">
        <v>0</v>
      </c>
      <c r="M26" s="109">
        <v>0</v>
      </c>
      <c r="N26" s="109">
        <v>0</v>
      </c>
      <c r="O26" s="109">
        <v>0.6</v>
      </c>
      <c r="P26" s="110">
        <v>0.6</v>
      </c>
      <c r="Q26" s="194" t="s">
        <v>74</v>
      </c>
      <c r="R26" s="14" t="s">
        <v>118</v>
      </c>
      <c r="S26" s="14" t="s">
        <v>119</v>
      </c>
      <c r="T26" s="158" t="s">
        <v>120</v>
      </c>
      <c r="U26" s="187" t="str">
        <f t="shared" si="0"/>
        <v>SI</v>
      </c>
      <c r="V26" s="95" t="s">
        <v>78</v>
      </c>
      <c r="W26" s="234" t="s">
        <v>78</v>
      </c>
      <c r="X26" s="60" t="s">
        <v>78</v>
      </c>
      <c r="Y26" s="234" t="s">
        <v>78</v>
      </c>
      <c r="Z26" s="235" t="s">
        <v>78</v>
      </c>
      <c r="AA26" s="76" t="s">
        <v>78</v>
      </c>
      <c r="AB26" s="234" t="s">
        <v>78</v>
      </c>
      <c r="AC26" s="60" t="s">
        <v>78</v>
      </c>
      <c r="AD26" s="234" t="s">
        <v>78</v>
      </c>
      <c r="AE26" s="235" t="s">
        <v>78</v>
      </c>
      <c r="AF26" s="76" t="s">
        <v>78</v>
      </c>
      <c r="AG26" s="234" t="s">
        <v>78</v>
      </c>
      <c r="AH26" s="60" t="s">
        <v>78</v>
      </c>
      <c r="AI26" s="234" t="s">
        <v>78</v>
      </c>
      <c r="AJ26" s="235" t="s">
        <v>78</v>
      </c>
      <c r="AK26" s="174">
        <f t="shared" si="3"/>
        <v>0.6</v>
      </c>
      <c r="AL26" s="84">
        <v>0.39429999999999998</v>
      </c>
      <c r="AM26" s="84">
        <f>AL26/AK26</f>
        <v>0.65716666666666668</v>
      </c>
      <c r="AN26" s="65" t="s">
        <v>134</v>
      </c>
      <c r="AO26" s="112" t="s">
        <v>124</v>
      </c>
      <c r="AP26" s="118" t="str">
        <f t="shared" si="2"/>
        <v>Porcentaje de Giros de Obligaciones por Pagar 2019 y anteriores</v>
      </c>
      <c r="AQ26" s="79">
        <f t="shared" si="5"/>
        <v>0.6</v>
      </c>
      <c r="AR26" s="84">
        <v>0.39429999999999998</v>
      </c>
      <c r="AS26" s="97">
        <f>AR26/AQ26</f>
        <v>0.65716666666666668</v>
      </c>
      <c r="AT26" s="66" t="s">
        <v>134</v>
      </c>
    </row>
    <row r="27" spans="1:49" ht="120" x14ac:dyDescent="0.25">
      <c r="A27" s="31">
        <v>6</v>
      </c>
      <c r="B27" s="14" t="s">
        <v>87</v>
      </c>
      <c r="C27" s="2" t="s">
        <v>112</v>
      </c>
      <c r="D27" s="45" t="s">
        <v>135</v>
      </c>
      <c r="E27" s="200">
        <v>4.2099999999999999E-2</v>
      </c>
      <c r="F27" s="13" t="s">
        <v>68</v>
      </c>
      <c r="G27" s="2" t="s">
        <v>136</v>
      </c>
      <c r="H27" s="2" t="s">
        <v>137</v>
      </c>
      <c r="I27" s="39">
        <v>0.44490000000000002</v>
      </c>
      <c r="J27" s="42" t="s">
        <v>107</v>
      </c>
      <c r="K27" s="22" t="s">
        <v>138</v>
      </c>
      <c r="L27" s="109">
        <v>0</v>
      </c>
      <c r="M27" s="109">
        <v>0</v>
      </c>
      <c r="N27" s="109">
        <v>0</v>
      </c>
      <c r="O27" s="109">
        <v>0.7</v>
      </c>
      <c r="P27" s="110">
        <v>0.7</v>
      </c>
      <c r="Q27" s="194" t="s">
        <v>74</v>
      </c>
      <c r="R27" s="14" t="s">
        <v>118</v>
      </c>
      <c r="S27" s="14" t="s">
        <v>119</v>
      </c>
      <c r="T27" s="158" t="s">
        <v>120</v>
      </c>
      <c r="U27" s="187" t="str">
        <f t="shared" si="0"/>
        <v>SI</v>
      </c>
      <c r="V27" s="95" t="s">
        <v>78</v>
      </c>
      <c r="W27" s="234" t="s">
        <v>78</v>
      </c>
      <c r="X27" s="60" t="s">
        <v>78</v>
      </c>
      <c r="Y27" s="234" t="s">
        <v>78</v>
      </c>
      <c r="Z27" s="235" t="s">
        <v>78</v>
      </c>
      <c r="AA27" s="76" t="s">
        <v>78</v>
      </c>
      <c r="AB27" s="234" t="s">
        <v>78</v>
      </c>
      <c r="AC27" s="60" t="s">
        <v>78</v>
      </c>
      <c r="AD27" s="234" t="s">
        <v>78</v>
      </c>
      <c r="AE27" s="235" t="s">
        <v>78</v>
      </c>
      <c r="AF27" s="76" t="s">
        <v>78</v>
      </c>
      <c r="AG27" s="234" t="s">
        <v>78</v>
      </c>
      <c r="AH27" s="60" t="s">
        <v>78</v>
      </c>
      <c r="AI27" s="234" t="s">
        <v>78</v>
      </c>
      <c r="AJ27" s="235" t="s">
        <v>78</v>
      </c>
      <c r="AK27" s="174">
        <f t="shared" si="3"/>
        <v>0.7</v>
      </c>
      <c r="AL27" s="84">
        <v>0.59960000000000002</v>
      </c>
      <c r="AM27" s="84">
        <f>AL27/AK27</f>
        <v>0.85657142857142865</v>
      </c>
      <c r="AN27" s="65" t="s">
        <v>139</v>
      </c>
      <c r="AO27" s="112" t="s">
        <v>124</v>
      </c>
      <c r="AP27" s="118" t="str">
        <f t="shared" si="2"/>
        <v xml:space="preserve">Porcentaje de Giros de Obligaciones por Pagar </v>
      </c>
      <c r="AQ27" s="79">
        <f t="shared" si="5"/>
        <v>0.7</v>
      </c>
      <c r="AR27" s="84">
        <v>0.59960000000000002</v>
      </c>
      <c r="AS27" s="97">
        <f>AR27/AQ27</f>
        <v>0.85657142857142865</v>
      </c>
      <c r="AT27" s="66" t="s">
        <v>139</v>
      </c>
    </row>
    <row r="28" spans="1:49" ht="238.5" customHeight="1" x14ac:dyDescent="0.25">
      <c r="A28" s="31">
        <v>6</v>
      </c>
      <c r="B28" s="14" t="s">
        <v>87</v>
      </c>
      <c r="C28" s="2" t="s">
        <v>112</v>
      </c>
      <c r="D28" s="2" t="s">
        <v>140</v>
      </c>
      <c r="E28" s="200">
        <v>4.2099999999999999E-2</v>
      </c>
      <c r="F28" s="13" t="s">
        <v>89</v>
      </c>
      <c r="G28" s="2" t="s">
        <v>141</v>
      </c>
      <c r="H28" s="21" t="s">
        <v>91</v>
      </c>
      <c r="I28" s="36" t="s">
        <v>92</v>
      </c>
      <c r="J28" s="42" t="s">
        <v>93</v>
      </c>
      <c r="K28" s="22" t="s">
        <v>142</v>
      </c>
      <c r="L28" s="109">
        <v>0</v>
      </c>
      <c r="M28" s="109">
        <v>1</v>
      </c>
      <c r="N28" s="109">
        <v>1</v>
      </c>
      <c r="O28" s="109">
        <v>1</v>
      </c>
      <c r="P28" s="110">
        <v>1</v>
      </c>
      <c r="Q28" s="194" t="s">
        <v>74</v>
      </c>
      <c r="R28" s="14" t="s">
        <v>143</v>
      </c>
      <c r="S28" s="14" t="s">
        <v>144</v>
      </c>
      <c r="T28" s="158" t="s">
        <v>145</v>
      </c>
      <c r="U28" s="187" t="str">
        <f t="shared" si="0"/>
        <v>SI</v>
      </c>
      <c r="V28" s="95" t="s">
        <v>78</v>
      </c>
      <c r="W28" s="234" t="s">
        <v>78</v>
      </c>
      <c r="X28" s="60" t="s">
        <v>78</v>
      </c>
      <c r="Y28" s="234" t="s">
        <v>78</v>
      </c>
      <c r="Z28" s="235" t="s">
        <v>78</v>
      </c>
      <c r="AA28" s="80">
        <f t="shared" si="4"/>
        <v>1</v>
      </c>
      <c r="AB28" s="78">
        <v>1</v>
      </c>
      <c r="AC28" s="5">
        <f t="shared" si="4"/>
        <v>1</v>
      </c>
      <c r="AD28" s="65" t="s">
        <v>146</v>
      </c>
      <c r="AE28" s="66" t="s">
        <v>147</v>
      </c>
      <c r="AF28" s="80">
        <f t="shared" si="1"/>
        <v>1</v>
      </c>
      <c r="AG28" s="78">
        <v>0.75</v>
      </c>
      <c r="AH28" s="81">
        <f>AG28/AF28</f>
        <v>0.75</v>
      </c>
      <c r="AI28" s="65" t="s">
        <v>148</v>
      </c>
      <c r="AJ28" s="66" t="s">
        <v>149</v>
      </c>
      <c r="AK28" s="211">
        <v>1</v>
      </c>
      <c r="AL28" s="159">
        <v>1</v>
      </c>
      <c r="AM28" s="161">
        <v>1</v>
      </c>
      <c r="AN28" s="212" t="s">
        <v>150</v>
      </c>
      <c r="AO28" s="143" t="s">
        <v>149</v>
      </c>
      <c r="AP28" s="118" t="str">
        <f t="shared" si="2"/>
        <v>Porcentaje de ejecución del SIPSE local</v>
      </c>
      <c r="AQ28" s="79">
        <f t="shared" si="5"/>
        <v>1</v>
      </c>
      <c r="AR28" s="159">
        <v>1</v>
      </c>
      <c r="AS28" s="161">
        <v>1</v>
      </c>
      <c r="AT28" s="162" t="s">
        <v>151</v>
      </c>
    </row>
    <row r="29" spans="1:49" ht="159.75" customHeight="1" x14ac:dyDescent="0.25">
      <c r="A29" s="31">
        <v>6</v>
      </c>
      <c r="B29" s="14" t="s">
        <v>87</v>
      </c>
      <c r="C29" s="2" t="s">
        <v>112</v>
      </c>
      <c r="D29" s="2" t="s">
        <v>152</v>
      </c>
      <c r="E29" s="200">
        <v>4.2099999999999999E-2</v>
      </c>
      <c r="F29" s="13" t="s">
        <v>68</v>
      </c>
      <c r="G29" s="2" t="s">
        <v>153</v>
      </c>
      <c r="H29" s="21" t="s">
        <v>91</v>
      </c>
      <c r="I29" s="36" t="s">
        <v>92</v>
      </c>
      <c r="J29" s="42" t="s">
        <v>93</v>
      </c>
      <c r="K29" s="22" t="s">
        <v>94</v>
      </c>
      <c r="L29" s="109">
        <v>1</v>
      </c>
      <c r="M29" s="109">
        <v>1</v>
      </c>
      <c r="N29" s="109">
        <v>1</v>
      </c>
      <c r="O29" s="109">
        <v>1</v>
      </c>
      <c r="P29" s="110">
        <v>1</v>
      </c>
      <c r="Q29" s="194" t="s">
        <v>74</v>
      </c>
      <c r="R29" s="14" t="s">
        <v>154</v>
      </c>
      <c r="S29" s="14" t="s">
        <v>155</v>
      </c>
      <c r="T29" s="158" t="s">
        <v>156</v>
      </c>
      <c r="U29" s="187" t="str">
        <f t="shared" si="0"/>
        <v>SI</v>
      </c>
      <c r="V29" s="95" t="s">
        <v>157</v>
      </c>
      <c r="W29" s="234" t="s">
        <v>157</v>
      </c>
      <c r="X29" s="60" t="s">
        <v>157</v>
      </c>
      <c r="Y29" s="234" t="s">
        <v>157</v>
      </c>
      <c r="Z29" s="235" t="s">
        <v>157</v>
      </c>
      <c r="AA29" s="80">
        <f t="shared" ref="AA29" si="6">M29</f>
        <v>1</v>
      </c>
      <c r="AB29" s="78">
        <v>1</v>
      </c>
      <c r="AC29" s="5">
        <f t="shared" ref="AC29" si="7">O29</f>
        <v>1</v>
      </c>
      <c r="AD29" s="65" t="s">
        <v>158</v>
      </c>
      <c r="AE29" s="66" t="s">
        <v>159</v>
      </c>
      <c r="AF29" s="174">
        <v>1</v>
      </c>
      <c r="AG29" s="79">
        <v>1</v>
      </c>
      <c r="AH29" s="92">
        <v>1</v>
      </c>
      <c r="AI29" s="65" t="s">
        <v>160</v>
      </c>
      <c r="AJ29" s="66" t="s">
        <v>161</v>
      </c>
      <c r="AK29" s="175">
        <v>1</v>
      </c>
      <c r="AL29" s="139">
        <v>1</v>
      </c>
      <c r="AM29" s="139">
        <v>1</v>
      </c>
      <c r="AN29" s="65" t="s">
        <v>162</v>
      </c>
      <c r="AO29" s="66" t="s">
        <v>163</v>
      </c>
      <c r="AP29" s="118" t="str">
        <f t="shared" si="2"/>
        <v>Porcentaje de avance acumulado en el cumplimiento del Plan de Sostenibilidad contable programado</v>
      </c>
      <c r="AQ29" s="79">
        <f t="shared" si="5"/>
        <v>1</v>
      </c>
      <c r="AR29" s="111">
        <v>1</v>
      </c>
      <c r="AS29" s="160">
        <v>1</v>
      </c>
      <c r="AT29" s="162" t="s">
        <v>164</v>
      </c>
    </row>
    <row r="30" spans="1:49" ht="105" customHeight="1" x14ac:dyDescent="0.25">
      <c r="A30" s="31">
        <v>7</v>
      </c>
      <c r="B30" s="14" t="s">
        <v>65</v>
      </c>
      <c r="C30" s="2" t="s">
        <v>112</v>
      </c>
      <c r="D30" s="2" t="s">
        <v>165</v>
      </c>
      <c r="E30" s="200">
        <v>4.2099999999999999E-2</v>
      </c>
      <c r="F30" s="13" t="s">
        <v>68</v>
      </c>
      <c r="G30" s="2" t="s">
        <v>166</v>
      </c>
      <c r="H30" s="21" t="s">
        <v>167</v>
      </c>
      <c r="I30" s="36" t="s">
        <v>92</v>
      </c>
      <c r="J30" s="74" t="s">
        <v>93</v>
      </c>
      <c r="K30" s="22" t="s">
        <v>108</v>
      </c>
      <c r="L30" s="136">
        <v>0</v>
      </c>
      <c r="M30" s="136">
        <v>0</v>
      </c>
      <c r="N30" s="136">
        <v>0</v>
      </c>
      <c r="O30" s="136">
        <v>1</v>
      </c>
      <c r="P30" s="138">
        <v>1</v>
      </c>
      <c r="Q30" s="195" t="s">
        <v>74</v>
      </c>
      <c r="R30" s="14" t="s">
        <v>168</v>
      </c>
      <c r="S30" s="14" t="s">
        <v>169</v>
      </c>
      <c r="T30" s="158" t="s">
        <v>170</v>
      </c>
      <c r="U30" s="188"/>
      <c r="V30" s="95" t="s">
        <v>78</v>
      </c>
      <c r="W30" s="234" t="s">
        <v>78</v>
      </c>
      <c r="X30" s="60" t="s">
        <v>78</v>
      </c>
      <c r="Y30" s="234" t="s">
        <v>78</v>
      </c>
      <c r="Z30" s="235" t="s">
        <v>78</v>
      </c>
      <c r="AA30" s="76" t="s">
        <v>78</v>
      </c>
      <c r="AB30" s="234" t="s">
        <v>78</v>
      </c>
      <c r="AC30" s="60" t="s">
        <v>78</v>
      </c>
      <c r="AD30" s="234" t="s">
        <v>78</v>
      </c>
      <c r="AE30" s="235" t="s">
        <v>78</v>
      </c>
      <c r="AF30" s="76" t="s">
        <v>171</v>
      </c>
      <c r="AG30" s="234" t="s">
        <v>171</v>
      </c>
      <c r="AH30" s="234" t="s">
        <v>171</v>
      </c>
      <c r="AI30" s="234" t="s">
        <v>171</v>
      </c>
      <c r="AJ30" s="235" t="s">
        <v>171</v>
      </c>
      <c r="AK30" s="176">
        <v>1</v>
      </c>
      <c r="AL30" s="136">
        <v>1</v>
      </c>
      <c r="AM30" s="139">
        <v>1</v>
      </c>
      <c r="AN30" s="116" t="s">
        <v>172</v>
      </c>
      <c r="AO30" s="158" t="s">
        <v>173</v>
      </c>
      <c r="AP30" s="118" t="s">
        <v>166</v>
      </c>
      <c r="AQ30" s="79">
        <f t="shared" si="5"/>
        <v>1</v>
      </c>
      <c r="AR30" s="111">
        <v>1</v>
      </c>
      <c r="AS30" s="160">
        <v>1</v>
      </c>
      <c r="AT30" s="163" t="s">
        <v>172</v>
      </c>
    </row>
    <row r="31" spans="1:49" ht="90" x14ac:dyDescent="0.25">
      <c r="A31" s="31">
        <v>7</v>
      </c>
      <c r="B31" s="14" t="s">
        <v>65</v>
      </c>
      <c r="C31" s="2" t="s">
        <v>174</v>
      </c>
      <c r="D31" s="2" t="s">
        <v>175</v>
      </c>
      <c r="E31" s="200">
        <v>4.2099999999999999E-2</v>
      </c>
      <c r="F31" s="13" t="s">
        <v>68</v>
      </c>
      <c r="G31" s="2" t="s">
        <v>176</v>
      </c>
      <c r="H31" s="2" t="s">
        <v>177</v>
      </c>
      <c r="I31" s="36">
        <v>191</v>
      </c>
      <c r="J31" s="42" t="s">
        <v>107</v>
      </c>
      <c r="K31" s="22" t="s">
        <v>178</v>
      </c>
      <c r="L31" s="109">
        <v>0.25</v>
      </c>
      <c r="M31" s="109">
        <v>0.5</v>
      </c>
      <c r="N31" s="109">
        <v>0.75</v>
      </c>
      <c r="O31" s="109">
        <v>1</v>
      </c>
      <c r="P31" s="110">
        <v>1</v>
      </c>
      <c r="Q31" s="194" t="s">
        <v>74</v>
      </c>
      <c r="R31" s="14" t="s">
        <v>179</v>
      </c>
      <c r="S31" s="14" t="s">
        <v>180</v>
      </c>
      <c r="T31" s="158" t="s">
        <v>181</v>
      </c>
      <c r="U31" s="187" t="str">
        <f t="shared" si="0"/>
        <v>SI</v>
      </c>
      <c r="V31" s="96">
        <f t="shared" ref="V31:V44" si="8">L31</f>
        <v>0.25</v>
      </c>
      <c r="W31" s="5">
        <v>0.25</v>
      </c>
      <c r="X31" s="50">
        <v>1</v>
      </c>
      <c r="Y31" s="234" t="s">
        <v>182</v>
      </c>
      <c r="Z31" s="235" t="s">
        <v>183</v>
      </c>
      <c r="AA31" s="80">
        <f t="shared" si="4"/>
        <v>0.5</v>
      </c>
      <c r="AB31" s="78">
        <v>1.71</v>
      </c>
      <c r="AC31" s="78">
        <v>1</v>
      </c>
      <c r="AD31" s="65" t="s">
        <v>184</v>
      </c>
      <c r="AE31" s="66"/>
      <c r="AF31" s="80">
        <f t="shared" si="1"/>
        <v>0.75</v>
      </c>
      <c r="AG31" s="79">
        <v>2.71</v>
      </c>
      <c r="AH31" s="92">
        <v>1</v>
      </c>
      <c r="AI31" s="65" t="s">
        <v>185</v>
      </c>
      <c r="AJ31" s="66" t="s">
        <v>186</v>
      </c>
      <c r="AK31" s="175">
        <v>1</v>
      </c>
      <c r="AL31" s="139">
        <v>1</v>
      </c>
      <c r="AM31" s="139">
        <v>1</v>
      </c>
      <c r="AN31" s="116" t="s">
        <v>187</v>
      </c>
      <c r="AO31" s="66" t="s">
        <v>186</v>
      </c>
      <c r="AP31" s="118" t="str">
        <f t="shared" si="2"/>
        <v>Respuesta a los requerimiento de los ciudadanos</v>
      </c>
      <c r="AQ31" s="79">
        <f t="shared" si="5"/>
        <v>1</v>
      </c>
      <c r="AR31" s="111">
        <v>1</v>
      </c>
      <c r="AS31" s="160">
        <v>1</v>
      </c>
      <c r="AT31" s="163" t="s">
        <v>187</v>
      </c>
    </row>
    <row r="32" spans="1:49" ht="408.75" customHeight="1" x14ac:dyDescent="0.25">
      <c r="A32" s="31">
        <v>1</v>
      </c>
      <c r="B32" s="14" t="s">
        <v>188</v>
      </c>
      <c r="C32" s="2" t="s">
        <v>189</v>
      </c>
      <c r="D32" s="2" t="s">
        <v>190</v>
      </c>
      <c r="E32" s="200">
        <v>4.2099999999999999E-2</v>
      </c>
      <c r="F32" s="13" t="s">
        <v>68</v>
      </c>
      <c r="G32" s="2" t="s">
        <v>191</v>
      </c>
      <c r="H32" s="2" t="s">
        <v>192</v>
      </c>
      <c r="I32" s="36">
        <v>46</v>
      </c>
      <c r="J32" s="42" t="s">
        <v>72</v>
      </c>
      <c r="K32" s="22" t="s">
        <v>193</v>
      </c>
      <c r="L32" s="113">
        <v>12</v>
      </c>
      <c r="M32" s="113">
        <v>12</v>
      </c>
      <c r="N32" s="113">
        <v>12</v>
      </c>
      <c r="O32" s="113">
        <v>12</v>
      </c>
      <c r="P32" s="114">
        <f t="shared" ref="P32:P38" si="9">L32+M32+N32+O32</f>
        <v>48</v>
      </c>
      <c r="Q32" s="194" t="s">
        <v>74</v>
      </c>
      <c r="R32" s="14" t="s">
        <v>194</v>
      </c>
      <c r="S32" s="14" t="s">
        <v>195</v>
      </c>
      <c r="T32" s="158" t="s">
        <v>196</v>
      </c>
      <c r="U32" s="187" t="str">
        <f t="shared" si="0"/>
        <v>SI</v>
      </c>
      <c r="V32" s="95">
        <f t="shared" si="8"/>
        <v>12</v>
      </c>
      <c r="W32" s="234">
        <v>12</v>
      </c>
      <c r="X32" s="50">
        <f>W32/V32</f>
        <v>1</v>
      </c>
      <c r="Y32" s="234" t="s">
        <v>197</v>
      </c>
      <c r="Z32" s="235" t="s">
        <v>196</v>
      </c>
      <c r="AA32" s="76">
        <f t="shared" si="4"/>
        <v>12</v>
      </c>
      <c r="AB32" s="77">
        <v>12</v>
      </c>
      <c r="AC32" s="79">
        <v>1</v>
      </c>
      <c r="AD32" s="65" t="s">
        <v>198</v>
      </c>
      <c r="AE32" s="66" t="s">
        <v>199</v>
      </c>
      <c r="AF32" s="76">
        <f t="shared" si="1"/>
        <v>12</v>
      </c>
      <c r="AG32" s="77">
        <v>47</v>
      </c>
      <c r="AH32" s="92">
        <v>1</v>
      </c>
      <c r="AI32" s="65" t="s">
        <v>200</v>
      </c>
      <c r="AJ32" s="66" t="s">
        <v>201</v>
      </c>
      <c r="AK32" s="76">
        <f t="shared" si="3"/>
        <v>12</v>
      </c>
      <c r="AL32" s="180">
        <v>63</v>
      </c>
      <c r="AM32" s="139">
        <v>1</v>
      </c>
      <c r="AN32" s="65" t="s">
        <v>202</v>
      </c>
      <c r="AO32" s="66" t="s">
        <v>203</v>
      </c>
      <c r="AP32" s="118" t="str">
        <f t="shared" si="2"/>
        <v>Acciones de control a las actuaciones de IVC control en materia actividad económica</v>
      </c>
      <c r="AQ32" s="234">
        <v>48</v>
      </c>
      <c r="AR32" s="234">
        <f>W32+AB32+AG32+AL32</f>
        <v>134</v>
      </c>
      <c r="AS32" s="160">
        <v>1</v>
      </c>
      <c r="AT32" s="163" t="s">
        <v>204</v>
      </c>
    </row>
    <row r="33" spans="1:46" ht="234" customHeight="1" x14ac:dyDescent="0.25">
      <c r="A33" s="31">
        <v>1</v>
      </c>
      <c r="B33" s="14" t="s">
        <v>188</v>
      </c>
      <c r="C33" s="2" t="s">
        <v>189</v>
      </c>
      <c r="D33" s="2" t="s">
        <v>205</v>
      </c>
      <c r="E33" s="200">
        <v>4.2099999999999999E-2</v>
      </c>
      <c r="F33" s="13" t="s">
        <v>68</v>
      </c>
      <c r="G33" s="2" t="s">
        <v>206</v>
      </c>
      <c r="H33" s="2" t="s">
        <v>207</v>
      </c>
      <c r="I33" s="36">
        <v>12</v>
      </c>
      <c r="J33" s="42" t="s">
        <v>72</v>
      </c>
      <c r="K33" s="22" t="s">
        <v>193</v>
      </c>
      <c r="L33" s="113">
        <v>3</v>
      </c>
      <c r="M33" s="113">
        <v>3</v>
      </c>
      <c r="N33" s="113">
        <v>3</v>
      </c>
      <c r="O33" s="113">
        <v>3</v>
      </c>
      <c r="P33" s="114">
        <f t="shared" ref="P33" si="10">L33+M33+N33+O33</f>
        <v>12</v>
      </c>
      <c r="Q33" s="194" t="s">
        <v>74</v>
      </c>
      <c r="R33" s="14" t="s">
        <v>194</v>
      </c>
      <c r="S33" s="14" t="s">
        <v>195</v>
      </c>
      <c r="T33" s="158" t="s">
        <v>196</v>
      </c>
      <c r="U33" s="187" t="str">
        <f t="shared" si="0"/>
        <v>SI</v>
      </c>
      <c r="V33" s="95">
        <f t="shared" ref="V33" si="11">L33</f>
        <v>3</v>
      </c>
      <c r="W33" s="234">
        <v>3</v>
      </c>
      <c r="X33" s="50">
        <f>W33/V33</f>
        <v>1</v>
      </c>
      <c r="Y33" s="234" t="s">
        <v>208</v>
      </c>
      <c r="Z33" s="235" t="s">
        <v>196</v>
      </c>
      <c r="AA33" s="76">
        <f t="shared" ref="AA33" si="12">M33</f>
        <v>3</v>
      </c>
      <c r="AB33" s="77">
        <v>3</v>
      </c>
      <c r="AC33" s="81">
        <f>AB33/AA33</f>
        <v>1</v>
      </c>
      <c r="AD33" s="65" t="s">
        <v>209</v>
      </c>
      <c r="AE33" s="66" t="s">
        <v>159</v>
      </c>
      <c r="AF33" s="76">
        <f t="shared" si="1"/>
        <v>3</v>
      </c>
      <c r="AG33" s="77">
        <v>18</v>
      </c>
      <c r="AH33" s="92">
        <v>1</v>
      </c>
      <c r="AI33" s="65" t="s">
        <v>210</v>
      </c>
      <c r="AJ33" s="66" t="s">
        <v>211</v>
      </c>
      <c r="AK33" s="76">
        <f t="shared" ref="AK33" si="13">O33</f>
        <v>3</v>
      </c>
      <c r="AL33" s="180">
        <v>25</v>
      </c>
      <c r="AM33" s="139">
        <v>1</v>
      </c>
      <c r="AN33" s="65" t="s">
        <v>202</v>
      </c>
      <c r="AO33" s="66" t="s">
        <v>203</v>
      </c>
      <c r="AP33" s="118" t="str">
        <f t="shared" si="2"/>
        <v>Acciones de control a las actuaciones de IVC control en materia de  integridad del espacio publico.</v>
      </c>
      <c r="AQ33" s="234">
        <v>12</v>
      </c>
      <c r="AR33" s="234">
        <f>W33+AB33+AG33+AL33</f>
        <v>49</v>
      </c>
      <c r="AS33" s="160">
        <v>1</v>
      </c>
      <c r="AT33" s="163" t="s">
        <v>212</v>
      </c>
    </row>
    <row r="34" spans="1:46" ht="181.5" customHeight="1" x14ac:dyDescent="0.25">
      <c r="A34" s="31">
        <v>1</v>
      </c>
      <c r="B34" s="14" t="s">
        <v>188</v>
      </c>
      <c r="C34" s="2" t="s">
        <v>189</v>
      </c>
      <c r="D34" s="2" t="s">
        <v>213</v>
      </c>
      <c r="E34" s="200">
        <v>4.2099999999999999E-2</v>
      </c>
      <c r="F34" s="13" t="s">
        <v>68</v>
      </c>
      <c r="G34" s="2" t="s">
        <v>214</v>
      </c>
      <c r="H34" s="2" t="s">
        <v>215</v>
      </c>
      <c r="I34" s="36">
        <v>20</v>
      </c>
      <c r="J34" s="42" t="s">
        <v>72</v>
      </c>
      <c r="K34" s="22" t="s">
        <v>193</v>
      </c>
      <c r="L34" s="113">
        <v>5</v>
      </c>
      <c r="M34" s="113">
        <v>5</v>
      </c>
      <c r="N34" s="113">
        <v>5</v>
      </c>
      <c r="O34" s="113">
        <v>5</v>
      </c>
      <c r="P34" s="114">
        <f t="shared" si="9"/>
        <v>20</v>
      </c>
      <c r="Q34" s="194" t="s">
        <v>74</v>
      </c>
      <c r="R34" s="14" t="s">
        <v>194</v>
      </c>
      <c r="S34" s="14" t="s">
        <v>195</v>
      </c>
      <c r="T34" s="158" t="s">
        <v>196</v>
      </c>
      <c r="U34" s="187" t="str">
        <f t="shared" si="0"/>
        <v>SI</v>
      </c>
      <c r="V34" s="95">
        <f t="shared" si="8"/>
        <v>5</v>
      </c>
      <c r="W34" s="234">
        <v>5</v>
      </c>
      <c r="X34" s="50">
        <f t="shared" ref="X34:X37" si="14">W34/V34</f>
        <v>1</v>
      </c>
      <c r="Y34" s="234" t="s">
        <v>216</v>
      </c>
      <c r="Z34" s="235" t="s">
        <v>196</v>
      </c>
      <c r="AA34" s="76">
        <f t="shared" si="4"/>
        <v>5</v>
      </c>
      <c r="AB34" s="77">
        <v>5</v>
      </c>
      <c r="AC34" s="81">
        <f>AB34/AA34</f>
        <v>1</v>
      </c>
      <c r="AD34" s="65" t="s">
        <v>217</v>
      </c>
      <c r="AE34" s="66"/>
      <c r="AF34" s="76">
        <f t="shared" si="1"/>
        <v>5</v>
      </c>
      <c r="AG34" s="77">
        <v>8</v>
      </c>
      <c r="AH34" s="92">
        <v>1</v>
      </c>
      <c r="AI34" s="65" t="s">
        <v>218</v>
      </c>
      <c r="AJ34" s="66" t="s">
        <v>219</v>
      </c>
      <c r="AK34" s="76">
        <f t="shared" si="3"/>
        <v>5</v>
      </c>
      <c r="AL34" s="213">
        <v>76</v>
      </c>
      <c r="AM34" s="214">
        <v>1</v>
      </c>
      <c r="AN34" s="65" t="s">
        <v>202</v>
      </c>
      <c r="AO34" s="66" t="s">
        <v>203</v>
      </c>
      <c r="AP34" s="118" t="str">
        <f t="shared" si="2"/>
        <v>Acciones de control  en materia de obras y urbanismo</v>
      </c>
      <c r="AQ34" s="234">
        <v>20</v>
      </c>
      <c r="AR34" s="234">
        <f>W34+AB34+AG34+AL34</f>
        <v>94</v>
      </c>
      <c r="AS34" s="160">
        <v>1</v>
      </c>
      <c r="AT34" s="163" t="s">
        <v>220</v>
      </c>
    </row>
    <row r="35" spans="1:46" ht="90" x14ac:dyDescent="0.25">
      <c r="A35" s="31">
        <v>1</v>
      </c>
      <c r="B35" s="14" t="s">
        <v>188</v>
      </c>
      <c r="C35" s="2" t="s">
        <v>189</v>
      </c>
      <c r="D35" s="2" t="s">
        <v>221</v>
      </c>
      <c r="E35" s="200">
        <v>4.2099999999999999E-2</v>
      </c>
      <c r="F35" s="13" t="s">
        <v>68</v>
      </c>
      <c r="G35" s="2" t="s">
        <v>222</v>
      </c>
      <c r="H35" s="2" t="s">
        <v>223</v>
      </c>
      <c r="I35" s="36">
        <v>20.396999999999998</v>
      </c>
      <c r="J35" s="42" t="s">
        <v>72</v>
      </c>
      <c r="K35" s="22" t="s">
        <v>224</v>
      </c>
      <c r="L35" s="109">
        <v>0</v>
      </c>
      <c r="M35" s="109">
        <v>0.15</v>
      </c>
      <c r="N35" s="109">
        <v>0.13</v>
      </c>
      <c r="O35" s="109">
        <v>0.12</v>
      </c>
      <c r="P35" s="110">
        <v>0.4</v>
      </c>
      <c r="Q35" s="194" t="s">
        <v>74</v>
      </c>
      <c r="R35" s="14" t="s">
        <v>225</v>
      </c>
      <c r="S35" s="14" t="s">
        <v>195</v>
      </c>
      <c r="T35" s="158" t="s">
        <v>226</v>
      </c>
      <c r="U35" s="187" t="str">
        <f t="shared" si="0"/>
        <v>SI</v>
      </c>
      <c r="V35" s="124" t="s">
        <v>157</v>
      </c>
      <c r="W35" s="48" t="s">
        <v>157</v>
      </c>
      <c r="X35" s="61" t="s">
        <v>157</v>
      </c>
      <c r="Y35" s="48" t="s">
        <v>157</v>
      </c>
      <c r="Z35" s="125" t="s">
        <v>157</v>
      </c>
      <c r="AA35" s="80">
        <f t="shared" si="4"/>
        <v>0.15</v>
      </c>
      <c r="AB35" s="83">
        <v>0.15140000000000001</v>
      </c>
      <c r="AC35" s="84">
        <v>1</v>
      </c>
      <c r="AD35" s="65" t="s">
        <v>227</v>
      </c>
      <c r="AE35" s="66" t="s">
        <v>228</v>
      </c>
      <c r="AF35" s="80">
        <f t="shared" si="1"/>
        <v>0.13</v>
      </c>
      <c r="AG35" s="84">
        <v>0.1817</v>
      </c>
      <c r="AH35" s="97">
        <v>1</v>
      </c>
      <c r="AI35" s="65" t="s">
        <v>229</v>
      </c>
      <c r="AJ35" s="66" t="s">
        <v>230</v>
      </c>
      <c r="AK35" s="174">
        <f t="shared" si="3"/>
        <v>0.12</v>
      </c>
      <c r="AL35" s="139">
        <v>1</v>
      </c>
      <c r="AM35" s="165">
        <v>1</v>
      </c>
      <c r="AN35" s="65" t="s">
        <v>231</v>
      </c>
      <c r="AO35" s="158" t="s">
        <v>232</v>
      </c>
      <c r="AP35" s="118" t="str">
        <f t="shared" si="2"/>
        <v xml:space="preserve">Porcentaje de expedientes de policía con impulso procesal </v>
      </c>
      <c r="AQ35" s="164">
        <v>0.4</v>
      </c>
      <c r="AR35" s="139">
        <v>1</v>
      </c>
      <c r="AS35" s="165">
        <v>1</v>
      </c>
      <c r="AT35" s="158" t="s">
        <v>233</v>
      </c>
    </row>
    <row r="36" spans="1:46" ht="90" x14ac:dyDescent="0.25">
      <c r="A36" s="31">
        <v>1</v>
      </c>
      <c r="B36" s="14" t="s">
        <v>188</v>
      </c>
      <c r="C36" s="2" t="s">
        <v>189</v>
      </c>
      <c r="D36" s="2" t="s">
        <v>234</v>
      </c>
      <c r="E36" s="200">
        <v>4.2099999999999999E-2</v>
      </c>
      <c r="F36" s="13" t="s">
        <v>68</v>
      </c>
      <c r="G36" s="2" t="s">
        <v>235</v>
      </c>
      <c r="H36" s="2" t="s">
        <v>236</v>
      </c>
      <c r="I36" s="36">
        <v>20.396999999999998</v>
      </c>
      <c r="J36" s="42" t="s">
        <v>72</v>
      </c>
      <c r="K36" s="22" t="s">
        <v>237</v>
      </c>
      <c r="L36" s="109">
        <v>0.05</v>
      </c>
      <c r="M36" s="109">
        <v>0.05</v>
      </c>
      <c r="N36" s="109">
        <v>0.05</v>
      </c>
      <c r="O36" s="109">
        <v>0.05</v>
      </c>
      <c r="P36" s="110">
        <v>0.2</v>
      </c>
      <c r="Q36" s="194" t="s">
        <v>74</v>
      </c>
      <c r="R36" s="14" t="s">
        <v>225</v>
      </c>
      <c r="S36" s="14" t="s">
        <v>195</v>
      </c>
      <c r="T36" s="158" t="s">
        <v>226</v>
      </c>
      <c r="U36" s="187" t="str">
        <f t="shared" si="0"/>
        <v>SI</v>
      </c>
      <c r="V36" s="126">
        <f t="shared" si="8"/>
        <v>0.05</v>
      </c>
      <c r="W36" s="62">
        <v>2.86E-2</v>
      </c>
      <c r="X36" s="49">
        <f>W36/V36</f>
        <v>0.57199999999999995</v>
      </c>
      <c r="Y36" s="48" t="s">
        <v>238</v>
      </c>
      <c r="Z36" s="125" t="s">
        <v>239</v>
      </c>
      <c r="AA36" s="80">
        <f t="shared" si="4"/>
        <v>0.05</v>
      </c>
      <c r="AB36" s="82">
        <v>1.61E-2</v>
      </c>
      <c r="AC36" s="85">
        <f>AB36/AA36</f>
        <v>0.32199999999999995</v>
      </c>
      <c r="AD36" s="116" t="s">
        <v>240</v>
      </c>
      <c r="AE36" s="66" t="s">
        <v>228</v>
      </c>
      <c r="AF36" s="80">
        <f t="shared" si="1"/>
        <v>0.05</v>
      </c>
      <c r="AG36" s="84">
        <v>4.7000000000000002E-3</v>
      </c>
      <c r="AH36" s="81">
        <f>AG36/AF36</f>
        <v>9.4E-2</v>
      </c>
      <c r="AI36" s="65" t="s">
        <v>241</v>
      </c>
      <c r="AJ36" s="66" t="s">
        <v>230</v>
      </c>
      <c r="AK36" s="174">
        <f t="shared" si="3"/>
        <v>0.05</v>
      </c>
      <c r="AL36" s="165">
        <f>472/1020</f>
        <v>0.46274509803921571</v>
      </c>
      <c r="AM36" s="165">
        <v>1</v>
      </c>
      <c r="AN36" s="65" t="s">
        <v>242</v>
      </c>
      <c r="AO36" s="158" t="s">
        <v>232</v>
      </c>
      <c r="AP36" s="118" t="str">
        <f t="shared" si="2"/>
        <v>Porcentaje de expedientes de policía con fallo de fondo</v>
      </c>
      <c r="AQ36" s="111">
        <v>0.2</v>
      </c>
      <c r="AR36" s="111">
        <v>0.36</v>
      </c>
      <c r="AS36" s="165">
        <v>1</v>
      </c>
      <c r="AT36" s="158" t="s">
        <v>243</v>
      </c>
    </row>
    <row r="37" spans="1:46" ht="409.5" x14ac:dyDescent="0.25">
      <c r="A37" s="31">
        <v>1</v>
      </c>
      <c r="B37" s="14" t="s">
        <v>188</v>
      </c>
      <c r="C37" s="2" t="s">
        <v>189</v>
      </c>
      <c r="D37" s="45" t="s">
        <v>244</v>
      </c>
      <c r="E37" s="200">
        <v>4.2099999999999999E-2</v>
      </c>
      <c r="F37" s="13" t="s">
        <v>68</v>
      </c>
      <c r="G37" s="2" t="s">
        <v>245</v>
      </c>
      <c r="H37" s="1" t="s">
        <v>246</v>
      </c>
      <c r="I37" s="36">
        <v>356</v>
      </c>
      <c r="J37" s="42" t="s">
        <v>72</v>
      </c>
      <c r="K37" s="22" t="s">
        <v>245</v>
      </c>
      <c r="L37" s="113">
        <v>66</v>
      </c>
      <c r="M37" s="113">
        <v>99</v>
      </c>
      <c r="N37" s="113">
        <v>99</v>
      </c>
      <c r="O37" s="113">
        <v>69</v>
      </c>
      <c r="P37" s="114">
        <f t="shared" si="9"/>
        <v>333</v>
      </c>
      <c r="Q37" s="194" t="s">
        <v>74</v>
      </c>
      <c r="R37" s="14" t="s">
        <v>225</v>
      </c>
      <c r="S37" s="14" t="s">
        <v>195</v>
      </c>
      <c r="T37" s="158" t="s">
        <v>247</v>
      </c>
      <c r="U37" s="187" t="str">
        <f t="shared" si="0"/>
        <v>SI</v>
      </c>
      <c r="V37" s="95">
        <f t="shared" si="8"/>
        <v>66</v>
      </c>
      <c r="W37" s="234">
        <v>21</v>
      </c>
      <c r="X37" s="50">
        <f t="shared" si="14"/>
        <v>0.31818181818181818</v>
      </c>
      <c r="Y37" s="234" t="s">
        <v>248</v>
      </c>
      <c r="Z37" s="235" t="s">
        <v>239</v>
      </c>
      <c r="AA37" s="76">
        <f t="shared" si="4"/>
        <v>99</v>
      </c>
      <c r="AB37" s="77">
        <v>14</v>
      </c>
      <c r="AC37" s="82">
        <f>AB37/AA37</f>
        <v>0.14141414141414141</v>
      </c>
      <c r="AD37" s="65" t="s">
        <v>249</v>
      </c>
      <c r="AE37" s="115"/>
      <c r="AF37" s="76">
        <f t="shared" si="1"/>
        <v>99</v>
      </c>
      <c r="AG37" s="77">
        <v>15</v>
      </c>
      <c r="AH37" s="81">
        <f>AG37/AF37</f>
        <v>0.15151515151515152</v>
      </c>
      <c r="AI37" s="65" t="s">
        <v>250</v>
      </c>
      <c r="AJ37" s="66" t="s">
        <v>230</v>
      </c>
      <c r="AK37" s="76">
        <f t="shared" si="3"/>
        <v>69</v>
      </c>
      <c r="AL37" s="180">
        <v>138</v>
      </c>
      <c r="AM37" s="165">
        <v>1</v>
      </c>
      <c r="AN37" s="215" t="s">
        <v>251</v>
      </c>
      <c r="AO37" s="158" t="s">
        <v>232</v>
      </c>
      <c r="AP37" s="118" t="str">
        <f t="shared" si="2"/>
        <v>Actuaciones administrativas terminadas (Archivadas)</v>
      </c>
      <c r="AQ37" s="234">
        <v>333</v>
      </c>
      <c r="AR37" s="234">
        <f>AL37+AG37+AB37+W37</f>
        <v>188</v>
      </c>
      <c r="AS37" s="160">
        <f>AR37/AQ37</f>
        <v>0.56456456456456461</v>
      </c>
      <c r="AT37" s="158" t="s">
        <v>252</v>
      </c>
    </row>
    <row r="38" spans="1:46" ht="158.25" customHeight="1" x14ac:dyDescent="0.25">
      <c r="A38" s="31">
        <v>1</v>
      </c>
      <c r="B38" s="14" t="s">
        <v>188</v>
      </c>
      <c r="C38" s="2" t="s">
        <v>189</v>
      </c>
      <c r="D38" s="2" t="s">
        <v>253</v>
      </c>
      <c r="E38" s="200">
        <v>4.2099999999999999E-2</v>
      </c>
      <c r="F38" s="204" t="s">
        <v>68</v>
      </c>
      <c r="G38" s="2" t="s">
        <v>254</v>
      </c>
      <c r="H38" s="1" t="s">
        <v>255</v>
      </c>
      <c r="I38" s="42" t="s">
        <v>92</v>
      </c>
      <c r="J38" s="42" t="s">
        <v>72</v>
      </c>
      <c r="K38" s="22" t="s">
        <v>254</v>
      </c>
      <c r="L38" s="113">
        <v>0</v>
      </c>
      <c r="M38" s="113">
        <v>0</v>
      </c>
      <c r="N38" s="113">
        <v>45</v>
      </c>
      <c r="O38" s="113">
        <v>90</v>
      </c>
      <c r="P38" s="114">
        <f t="shared" si="9"/>
        <v>135</v>
      </c>
      <c r="Q38" s="194" t="s">
        <v>74</v>
      </c>
      <c r="R38" s="14" t="s">
        <v>225</v>
      </c>
      <c r="S38" s="14" t="s">
        <v>195</v>
      </c>
      <c r="T38" s="158" t="s">
        <v>247</v>
      </c>
      <c r="U38" s="187" t="str">
        <f t="shared" si="0"/>
        <v>SI</v>
      </c>
      <c r="V38" s="95">
        <f t="shared" si="8"/>
        <v>0</v>
      </c>
      <c r="W38" s="234">
        <v>68</v>
      </c>
      <c r="X38" s="50" t="s">
        <v>78</v>
      </c>
      <c r="Y38" s="234" t="s">
        <v>256</v>
      </c>
      <c r="Z38" s="235" t="s">
        <v>239</v>
      </c>
      <c r="AA38" s="76" t="s">
        <v>78</v>
      </c>
      <c r="AB38" s="234" t="s">
        <v>78</v>
      </c>
      <c r="AC38" s="60" t="s">
        <v>78</v>
      </c>
      <c r="AD38" s="234" t="s">
        <v>78</v>
      </c>
      <c r="AE38" s="235" t="s">
        <v>78</v>
      </c>
      <c r="AF38" s="76">
        <f t="shared" si="1"/>
        <v>45</v>
      </c>
      <c r="AG38" s="77">
        <v>46</v>
      </c>
      <c r="AH38" s="81">
        <v>1</v>
      </c>
      <c r="AI38" s="65" t="s">
        <v>257</v>
      </c>
      <c r="AJ38" s="66" t="s">
        <v>230</v>
      </c>
      <c r="AK38" s="76">
        <f t="shared" si="3"/>
        <v>90</v>
      </c>
      <c r="AL38" s="180">
        <v>6</v>
      </c>
      <c r="AM38" s="166">
        <f>AL38/AK38</f>
        <v>6.6666666666666666E-2</v>
      </c>
      <c r="AN38" s="65" t="s">
        <v>258</v>
      </c>
      <c r="AO38" s="158" t="s">
        <v>232</v>
      </c>
      <c r="AP38" s="118" t="str">
        <f t="shared" si="2"/>
        <v>Actuaciones administrativas terminadas hasta la primera instancia</v>
      </c>
      <c r="AQ38" s="234">
        <v>135</v>
      </c>
      <c r="AR38" s="234">
        <f>AL38+AG38+W38</f>
        <v>120</v>
      </c>
      <c r="AS38" s="160">
        <f>AR38/AQ38</f>
        <v>0.88888888888888884</v>
      </c>
      <c r="AT38" s="158" t="s">
        <v>259</v>
      </c>
    </row>
    <row r="39" spans="1:46" ht="24" customHeight="1" x14ac:dyDescent="0.25">
      <c r="A39" s="208"/>
      <c r="B39" s="205"/>
      <c r="C39" s="18"/>
      <c r="D39" s="206" t="s">
        <v>260</v>
      </c>
      <c r="E39" s="146">
        <f>SUM(E20:E38)</f>
        <v>0.79780000000000029</v>
      </c>
      <c r="F39" s="18"/>
      <c r="G39" s="18"/>
      <c r="H39" s="18"/>
      <c r="I39" s="36"/>
      <c r="J39" s="36"/>
      <c r="K39" s="23"/>
      <c r="L39" s="18"/>
      <c r="M39" s="18"/>
      <c r="N39" s="18"/>
      <c r="O39" s="18"/>
      <c r="P39" s="26"/>
      <c r="Q39" s="196"/>
      <c r="R39" s="23"/>
      <c r="S39" s="23"/>
      <c r="T39" s="167"/>
      <c r="U39" s="189"/>
      <c r="V39" s="127"/>
      <c r="W39" s="38"/>
      <c r="X39" s="56"/>
      <c r="Y39" s="38"/>
      <c r="Z39" s="128"/>
      <c r="AA39" s="58"/>
      <c r="AB39" s="67"/>
      <c r="AC39" s="93"/>
      <c r="AD39" s="67"/>
      <c r="AE39" s="68"/>
      <c r="AF39" s="217"/>
      <c r="AG39" s="93"/>
      <c r="AH39" s="98"/>
      <c r="AI39" s="67"/>
      <c r="AJ39" s="68"/>
      <c r="AK39" s="177">
        <f t="shared" si="3"/>
        <v>0</v>
      </c>
      <c r="AL39" s="67"/>
      <c r="AM39" s="67"/>
      <c r="AN39" s="67"/>
      <c r="AO39" s="68"/>
      <c r="AP39" s="58">
        <f t="shared" ref="AP39:AP45" si="15">G39</f>
        <v>0</v>
      </c>
      <c r="AQ39" s="67"/>
      <c r="AR39" s="23"/>
      <c r="AS39" s="23"/>
      <c r="AT39" s="167"/>
    </row>
    <row r="40" spans="1:46" ht="195" x14ac:dyDescent="0.25">
      <c r="A40" s="31"/>
      <c r="B40" s="3" t="s">
        <v>261</v>
      </c>
      <c r="C40" s="3" t="s">
        <v>262</v>
      </c>
      <c r="D40" s="3" t="s">
        <v>263</v>
      </c>
      <c r="E40" s="11">
        <v>0.04</v>
      </c>
      <c r="F40" s="3" t="s">
        <v>264</v>
      </c>
      <c r="G40" s="3" t="s">
        <v>265</v>
      </c>
      <c r="H40" s="3" t="s">
        <v>266</v>
      </c>
      <c r="I40" s="4">
        <v>0</v>
      </c>
      <c r="J40" s="4" t="s">
        <v>93</v>
      </c>
      <c r="K40" s="3" t="s">
        <v>267</v>
      </c>
      <c r="L40" s="109">
        <v>0</v>
      </c>
      <c r="M40" s="12">
        <v>0.7</v>
      </c>
      <c r="N40" s="12">
        <v>0</v>
      </c>
      <c r="O40" s="12">
        <v>0.7</v>
      </c>
      <c r="P40" s="27">
        <v>0.7</v>
      </c>
      <c r="Q40" s="197" t="s">
        <v>74</v>
      </c>
      <c r="R40" s="4" t="s">
        <v>268</v>
      </c>
      <c r="S40" s="4" t="s">
        <v>269</v>
      </c>
      <c r="T40" s="192" t="s">
        <v>270</v>
      </c>
      <c r="U40" s="187" t="s">
        <v>271</v>
      </c>
      <c r="V40" s="99" t="s">
        <v>78</v>
      </c>
      <c r="W40" s="63" t="s">
        <v>78</v>
      </c>
      <c r="X40" s="64" t="s">
        <v>78</v>
      </c>
      <c r="Y40" s="63" t="s">
        <v>78</v>
      </c>
      <c r="Z40" s="100" t="s">
        <v>78</v>
      </c>
      <c r="AA40" s="185">
        <v>0.7</v>
      </c>
      <c r="AB40" s="144">
        <v>0.88</v>
      </c>
      <c r="AC40" s="86">
        <v>1</v>
      </c>
      <c r="AD40" s="87" t="s">
        <v>272</v>
      </c>
      <c r="AE40" s="104" t="s">
        <v>273</v>
      </c>
      <c r="AF40" s="152" t="s">
        <v>78</v>
      </c>
      <c r="AG40" s="63" t="s">
        <v>78</v>
      </c>
      <c r="AH40" s="64" t="s">
        <v>78</v>
      </c>
      <c r="AI40" s="63" t="s">
        <v>78</v>
      </c>
      <c r="AJ40" s="100" t="s">
        <v>78</v>
      </c>
      <c r="AK40" s="94">
        <v>0.7</v>
      </c>
      <c r="AL40" s="140">
        <v>0.8</v>
      </c>
      <c r="AM40" s="147">
        <v>1</v>
      </c>
      <c r="AN40" s="87" t="s">
        <v>274</v>
      </c>
      <c r="AO40" s="104" t="s">
        <v>273</v>
      </c>
      <c r="AP40" s="148" t="str">
        <f t="shared" si="15"/>
        <v>Cumplimiento de criterios ambientales</v>
      </c>
      <c r="AQ40" s="140">
        <v>0.7</v>
      </c>
      <c r="AR40" s="140">
        <f>(AL40+AB40)/2</f>
        <v>0.84000000000000008</v>
      </c>
      <c r="AS40" s="147">
        <v>1</v>
      </c>
      <c r="AT40" s="104" t="s">
        <v>275</v>
      </c>
    </row>
    <row r="41" spans="1:46" ht="126" x14ac:dyDescent="0.25">
      <c r="A41" s="31"/>
      <c r="B41" s="3" t="s">
        <v>261</v>
      </c>
      <c r="C41" s="3" t="s">
        <v>262</v>
      </c>
      <c r="D41" s="3" t="s">
        <v>276</v>
      </c>
      <c r="E41" s="11">
        <v>0.04</v>
      </c>
      <c r="F41" s="3" t="s">
        <v>264</v>
      </c>
      <c r="G41" s="3" t="s">
        <v>277</v>
      </c>
      <c r="H41" s="3" t="s">
        <v>278</v>
      </c>
      <c r="I41" s="4">
        <v>0</v>
      </c>
      <c r="J41" s="4" t="s">
        <v>93</v>
      </c>
      <c r="K41" s="3" t="s">
        <v>279</v>
      </c>
      <c r="L41" s="109">
        <v>0</v>
      </c>
      <c r="M41" s="47">
        <v>1</v>
      </c>
      <c r="N41" s="47">
        <v>1</v>
      </c>
      <c r="O41" s="47">
        <v>1</v>
      </c>
      <c r="P41" s="70">
        <v>1</v>
      </c>
      <c r="Q41" s="197" t="s">
        <v>74</v>
      </c>
      <c r="R41" s="4" t="s">
        <v>280</v>
      </c>
      <c r="S41" s="4" t="s">
        <v>281</v>
      </c>
      <c r="T41" s="192" t="s">
        <v>282</v>
      </c>
      <c r="U41" s="187" t="s">
        <v>271</v>
      </c>
      <c r="V41" s="99" t="s">
        <v>78</v>
      </c>
      <c r="W41" s="63" t="s">
        <v>78</v>
      </c>
      <c r="X41" s="64" t="s">
        <v>78</v>
      </c>
      <c r="Y41" s="63" t="s">
        <v>78</v>
      </c>
      <c r="Z41" s="100" t="s">
        <v>78</v>
      </c>
      <c r="AA41" s="88">
        <v>1</v>
      </c>
      <c r="AB41" s="181">
        <v>1</v>
      </c>
      <c r="AC41" s="147">
        <v>1</v>
      </c>
      <c r="AD41" s="87" t="s">
        <v>283</v>
      </c>
      <c r="AE41" s="104" t="s">
        <v>284</v>
      </c>
      <c r="AF41" s="178">
        <f t="shared" si="1"/>
        <v>1</v>
      </c>
      <c r="AG41" s="102">
        <v>1</v>
      </c>
      <c r="AH41" s="103">
        <v>1</v>
      </c>
      <c r="AI41" s="87" t="s">
        <v>285</v>
      </c>
      <c r="AJ41" s="216" t="s">
        <v>284</v>
      </c>
      <c r="AK41" s="149">
        <v>1</v>
      </c>
      <c r="AL41" s="141">
        <f>2/3</f>
        <v>0.66666666666666663</v>
      </c>
      <c r="AM41" s="150">
        <f>AL41/AK41</f>
        <v>0.66666666666666663</v>
      </c>
      <c r="AN41" s="151" t="s">
        <v>286</v>
      </c>
      <c r="AO41" s="104" t="s">
        <v>284</v>
      </c>
      <c r="AP41" s="148" t="str">
        <f t="shared" si="15"/>
        <v>Nivel de participación en actividades de gestión documental</v>
      </c>
      <c r="AQ41" s="140">
        <v>1</v>
      </c>
      <c r="AR41" s="140">
        <f>(AL41+AG41+AB41)/3</f>
        <v>0.88888888888888884</v>
      </c>
      <c r="AS41" s="147">
        <f>AR41/AQ41</f>
        <v>0.88888888888888884</v>
      </c>
      <c r="AT41" s="104" t="s">
        <v>287</v>
      </c>
    </row>
    <row r="42" spans="1:46" ht="126" x14ac:dyDescent="0.25">
      <c r="A42" s="31"/>
      <c r="B42" s="3" t="s">
        <v>261</v>
      </c>
      <c r="C42" s="3" t="s">
        <v>262</v>
      </c>
      <c r="D42" s="3" t="s">
        <v>288</v>
      </c>
      <c r="E42" s="11">
        <v>0.03</v>
      </c>
      <c r="F42" s="3" t="s">
        <v>264</v>
      </c>
      <c r="G42" s="3" t="s">
        <v>289</v>
      </c>
      <c r="H42" s="3" t="s">
        <v>290</v>
      </c>
      <c r="I42" s="4">
        <v>0</v>
      </c>
      <c r="J42" s="4" t="s">
        <v>72</v>
      </c>
      <c r="K42" s="3" t="s">
        <v>291</v>
      </c>
      <c r="L42" s="109">
        <v>0</v>
      </c>
      <c r="M42" s="109">
        <v>0</v>
      </c>
      <c r="N42" s="109">
        <v>0</v>
      </c>
      <c r="O42" s="71">
        <v>1</v>
      </c>
      <c r="P42" s="72">
        <v>1</v>
      </c>
      <c r="Q42" s="197" t="s">
        <v>74</v>
      </c>
      <c r="R42" s="4" t="s">
        <v>292</v>
      </c>
      <c r="S42" s="4" t="s">
        <v>269</v>
      </c>
      <c r="T42" s="192" t="s">
        <v>293</v>
      </c>
      <c r="U42" s="187" t="s">
        <v>271</v>
      </c>
      <c r="V42" s="99" t="s">
        <v>78</v>
      </c>
      <c r="W42" s="63" t="s">
        <v>78</v>
      </c>
      <c r="X42" s="64" t="s">
        <v>78</v>
      </c>
      <c r="Y42" s="63" t="s">
        <v>78</v>
      </c>
      <c r="Z42" s="100" t="s">
        <v>78</v>
      </c>
      <c r="AA42" s="89" t="s">
        <v>78</v>
      </c>
      <c r="AB42" s="182" t="s">
        <v>78</v>
      </c>
      <c r="AC42" s="64" t="s">
        <v>78</v>
      </c>
      <c r="AD42" s="182" t="s">
        <v>78</v>
      </c>
      <c r="AE42" s="183" t="s">
        <v>78</v>
      </c>
      <c r="AF42" s="152" t="s">
        <v>78</v>
      </c>
      <c r="AG42" s="63" t="s">
        <v>78</v>
      </c>
      <c r="AH42" s="64" t="s">
        <v>78</v>
      </c>
      <c r="AI42" s="63" t="s">
        <v>78</v>
      </c>
      <c r="AJ42" s="100" t="s">
        <v>78</v>
      </c>
      <c r="AK42" s="152">
        <f t="shared" ref="AK42" si="16">O42</f>
        <v>1</v>
      </c>
      <c r="AL42" s="63">
        <v>1</v>
      </c>
      <c r="AM42" s="147">
        <v>1</v>
      </c>
      <c r="AN42" s="151" t="s">
        <v>294</v>
      </c>
      <c r="AO42" s="104" t="s">
        <v>295</v>
      </c>
      <c r="AP42" s="148" t="str">
        <f t="shared" si="15"/>
        <v>Caracterización de levantada</v>
      </c>
      <c r="AQ42" s="63">
        <v>1</v>
      </c>
      <c r="AR42" s="63">
        <v>1</v>
      </c>
      <c r="AS42" s="147">
        <v>1</v>
      </c>
      <c r="AT42" s="153" t="s">
        <v>294</v>
      </c>
    </row>
    <row r="43" spans="1:46" ht="126" x14ac:dyDescent="0.25">
      <c r="A43" s="31"/>
      <c r="B43" s="3" t="s">
        <v>261</v>
      </c>
      <c r="C43" s="3" t="s">
        <v>262</v>
      </c>
      <c r="D43" s="3" t="s">
        <v>296</v>
      </c>
      <c r="E43" s="11">
        <v>0.03</v>
      </c>
      <c r="F43" s="3" t="s">
        <v>264</v>
      </c>
      <c r="G43" s="3" t="s">
        <v>297</v>
      </c>
      <c r="H43" s="3" t="s">
        <v>298</v>
      </c>
      <c r="I43" s="4">
        <v>2</v>
      </c>
      <c r="J43" s="4" t="s">
        <v>72</v>
      </c>
      <c r="K43" s="3" t="s">
        <v>299</v>
      </c>
      <c r="L43" s="69"/>
      <c r="M43" s="109">
        <v>0</v>
      </c>
      <c r="N43" s="69">
        <v>1</v>
      </c>
      <c r="O43" s="69">
        <v>0</v>
      </c>
      <c r="P43" s="218">
        <v>1</v>
      </c>
      <c r="Q43" s="197" t="s">
        <v>74</v>
      </c>
      <c r="R43" s="4" t="s">
        <v>300</v>
      </c>
      <c r="S43" s="4" t="s">
        <v>269</v>
      </c>
      <c r="T43" s="192" t="s">
        <v>301</v>
      </c>
      <c r="U43" s="187" t="s">
        <v>271</v>
      </c>
      <c r="V43" s="99" t="s">
        <v>78</v>
      </c>
      <c r="W43" s="63" t="s">
        <v>78</v>
      </c>
      <c r="X43" s="64" t="s">
        <v>78</v>
      </c>
      <c r="Y43" s="63" t="s">
        <v>78</v>
      </c>
      <c r="Z43" s="100" t="s">
        <v>78</v>
      </c>
      <c r="AA43" s="89" t="s">
        <v>78</v>
      </c>
      <c r="AB43" s="182" t="s">
        <v>78</v>
      </c>
      <c r="AC43" s="64" t="s">
        <v>78</v>
      </c>
      <c r="AD43" s="182" t="s">
        <v>78</v>
      </c>
      <c r="AE43" s="183" t="s">
        <v>78</v>
      </c>
      <c r="AF43" s="152">
        <f t="shared" si="1"/>
        <v>1</v>
      </c>
      <c r="AG43" s="105">
        <v>1</v>
      </c>
      <c r="AH43" s="86">
        <v>1</v>
      </c>
      <c r="AI43" s="87" t="s">
        <v>302</v>
      </c>
      <c r="AJ43" s="104" t="s">
        <v>303</v>
      </c>
      <c r="AK43" s="152" t="s">
        <v>78</v>
      </c>
      <c r="AL43" s="63" t="s">
        <v>78</v>
      </c>
      <c r="AM43" s="64" t="s">
        <v>78</v>
      </c>
      <c r="AN43" s="63" t="s">
        <v>78</v>
      </c>
      <c r="AO43" s="100" t="s">
        <v>78</v>
      </c>
      <c r="AP43" s="148" t="str">
        <f t="shared" si="15"/>
        <v>Registro de buena práctica/idea innovadora</v>
      </c>
      <c r="AQ43" s="63">
        <v>1</v>
      </c>
      <c r="AR43" s="105">
        <v>1</v>
      </c>
      <c r="AS43" s="86">
        <v>1</v>
      </c>
      <c r="AT43" s="104" t="s">
        <v>304</v>
      </c>
    </row>
    <row r="44" spans="1:46" ht="126" x14ac:dyDescent="0.25">
      <c r="A44" s="31"/>
      <c r="B44" s="3" t="s">
        <v>261</v>
      </c>
      <c r="C44" s="3" t="s">
        <v>262</v>
      </c>
      <c r="D44" s="6" t="s">
        <v>305</v>
      </c>
      <c r="E44" s="11">
        <v>0.03</v>
      </c>
      <c r="F44" s="6" t="s">
        <v>264</v>
      </c>
      <c r="G44" s="6" t="s">
        <v>306</v>
      </c>
      <c r="H44" s="6" t="s">
        <v>307</v>
      </c>
      <c r="I44" s="40">
        <v>1</v>
      </c>
      <c r="J44" s="43" t="s">
        <v>93</v>
      </c>
      <c r="K44" s="6" t="s">
        <v>308</v>
      </c>
      <c r="L44" s="7">
        <v>1</v>
      </c>
      <c r="M44" s="7">
        <v>1</v>
      </c>
      <c r="N44" s="7">
        <v>1</v>
      </c>
      <c r="O44" s="7">
        <v>1</v>
      </c>
      <c r="P44" s="28">
        <v>1</v>
      </c>
      <c r="Q44" s="197" t="s">
        <v>74</v>
      </c>
      <c r="R44" s="3" t="s">
        <v>309</v>
      </c>
      <c r="S44" s="6" t="s">
        <v>269</v>
      </c>
      <c r="T44" s="32" t="s">
        <v>310</v>
      </c>
      <c r="U44" s="187" t="s">
        <v>271</v>
      </c>
      <c r="V44" s="101">
        <f t="shared" si="8"/>
        <v>1</v>
      </c>
      <c r="W44" s="47">
        <v>1</v>
      </c>
      <c r="X44" s="57">
        <f>W44/V44</f>
        <v>1</v>
      </c>
      <c r="Y44" s="47" t="s">
        <v>311</v>
      </c>
      <c r="Z44" s="129" t="s">
        <v>312</v>
      </c>
      <c r="AA44" s="88">
        <v>1</v>
      </c>
      <c r="AB44" s="181">
        <v>1</v>
      </c>
      <c r="AC44" s="140">
        <v>1</v>
      </c>
      <c r="AD44" s="47" t="s">
        <v>311</v>
      </c>
      <c r="AE44" s="104" t="s">
        <v>313</v>
      </c>
      <c r="AF44" s="178">
        <f t="shared" si="1"/>
        <v>1</v>
      </c>
      <c r="AG44" s="102">
        <v>1</v>
      </c>
      <c r="AH44" s="103">
        <v>1</v>
      </c>
      <c r="AI44" s="87" t="s">
        <v>314</v>
      </c>
      <c r="AJ44" s="104" t="s">
        <v>315</v>
      </c>
      <c r="AK44" s="154">
        <v>1</v>
      </c>
      <c r="AL44" s="144">
        <v>1</v>
      </c>
      <c r="AM44" s="86">
        <v>1</v>
      </c>
      <c r="AN44" s="142" t="s">
        <v>316</v>
      </c>
      <c r="AO44" s="104" t="s">
        <v>313</v>
      </c>
      <c r="AP44" s="148" t="str">
        <f t="shared" si="15"/>
        <v>Acciones correctivas documentadas y vigentes</v>
      </c>
      <c r="AQ44" s="140">
        <v>1</v>
      </c>
      <c r="AR44" s="140">
        <f>(AL44+AG44+AB44+W44)/4</f>
        <v>1</v>
      </c>
      <c r="AS44" s="147">
        <f>(AM44+AH44+AC44+X44)/4</f>
        <v>1</v>
      </c>
      <c r="AT44" s="104" t="s">
        <v>317</v>
      </c>
    </row>
    <row r="45" spans="1:46" ht="126.75" thickBot="1" x14ac:dyDescent="0.3">
      <c r="A45" s="209"/>
      <c r="B45" s="8" t="s">
        <v>261</v>
      </c>
      <c r="C45" s="8" t="s">
        <v>262</v>
      </c>
      <c r="D45" s="9" t="s">
        <v>318</v>
      </c>
      <c r="E45" s="29">
        <v>0.03</v>
      </c>
      <c r="F45" s="9" t="s">
        <v>264</v>
      </c>
      <c r="G45" s="9" t="s">
        <v>319</v>
      </c>
      <c r="H45" s="9" t="s">
        <v>320</v>
      </c>
      <c r="I45" s="41" t="s">
        <v>92</v>
      </c>
      <c r="J45" s="44" t="s">
        <v>93</v>
      </c>
      <c r="K45" s="9" t="s">
        <v>321</v>
      </c>
      <c r="L45" s="10"/>
      <c r="M45" s="10">
        <v>1</v>
      </c>
      <c r="N45" s="10">
        <v>1</v>
      </c>
      <c r="O45" s="10">
        <v>1</v>
      </c>
      <c r="P45" s="30">
        <v>1</v>
      </c>
      <c r="Q45" s="198" t="s">
        <v>74</v>
      </c>
      <c r="R45" s="8" t="s">
        <v>322</v>
      </c>
      <c r="S45" s="9" t="s">
        <v>323</v>
      </c>
      <c r="T45" s="33" t="s">
        <v>324</v>
      </c>
      <c r="U45" s="190" t="s">
        <v>271</v>
      </c>
      <c r="V45" s="130" t="s">
        <v>157</v>
      </c>
      <c r="W45" s="131" t="s">
        <v>157</v>
      </c>
      <c r="X45" s="132" t="s">
        <v>157</v>
      </c>
      <c r="Y45" s="131" t="s">
        <v>157</v>
      </c>
      <c r="Z45" s="133" t="s">
        <v>157</v>
      </c>
      <c r="AA45" s="186">
        <v>1</v>
      </c>
      <c r="AB45" s="122">
        <v>0.91</v>
      </c>
      <c r="AC45" s="123">
        <f>AB45/AA45</f>
        <v>0.91</v>
      </c>
      <c r="AD45" s="108" t="s">
        <v>325</v>
      </c>
      <c r="AE45" s="120" t="s">
        <v>326</v>
      </c>
      <c r="AF45" s="179">
        <f t="shared" si="1"/>
        <v>1</v>
      </c>
      <c r="AG45" s="106">
        <v>0.94</v>
      </c>
      <c r="AH45" s="107">
        <f>AG45/AF45</f>
        <v>0.94</v>
      </c>
      <c r="AI45" s="108" t="s">
        <v>327</v>
      </c>
      <c r="AJ45" s="120" t="s">
        <v>328</v>
      </c>
      <c r="AK45" s="155">
        <v>1</v>
      </c>
      <c r="AL45" s="122">
        <f>110/115</f>
        <v>0.95652173913043481</v>
      </c>
      <c r="AM45" s="123">
        <f>110/115</f>
        <v>0.95652173913043481</v>
      </c>
      <c r="AN45" s="145" t="s">
        <v>329</v>
      </c>
      <c r="AO45" s="120" t="s">
        <v>328</v>
      </c>
      <c r="AP45" s="156" t="str">
        <f t="shared" si="15"/>
        <v>Porcentaje de cumplimiento publicación de información</v>
      </c>
      <c r="AQ45" s="122">
        <v>1</v>
      </c>
      <c r="AR45" s="122">
        <v>0.96</v>
      </c>
      <c r="AS45" s="123">
        <v>0.96</v>
      </c>
      <c r="AT45" s="157" t="s">
        <v>329</v>
      </c>
    </row>
    <row r="46" spans="1:46" ht="55.5" customHeight="1" thickBot="1" x14ac:dyDescent="0.3">
      <c r="D46" s="24" t="s">
        <v>330</v>
      </c>
      <c r="E46" s="25">
        <f>SUM(E40:E45)</f>
        <v>0.2</v>
      </c>
      <c r="W46" s="59" t="s">
        <v>331</v>
      </c>
      <c r="X46" s="90">
        <f>+AVERAGE(X20:X45)</f>
        <v>0.84145454545454546</v>
      </c>
      <c r="AB46" s="121" t="s">
        <v>332</v>
      </c>
      <c r="AC46" s="134">
        <f>AVERAGE(AC20:AC45)</f>
        <v>0.89156094276094278</v>
      </c>
      <c r="AF46" s="239" t="s">
        <v>333</v>
      </c>
      <c r="AG46" s="240"/>
      <c r="AH46" s="210">
        <f>AVERAGE(AH20:AH45)</f>
        <v>0.87096969696969695</v>
      </c>
      <c r="AK46" s="16"/>
      <c r="AL46" s="119" t="s">
        <v>334</v>
      </c>
      <c r="AM46" s="210">
        <f>+AVERAGE(AM20:AM45)</f>
        <v>0.91709730019756386</v>
      </c>
      <c r="AR46" s="135" t="str">
        <f>AP17</f>
        <v>SEGUIMIENTO PLAN GESTION DEL PROCESO</v>
      </c>
      <c r="AS46" s="210">
        <f>+AVERAGE(AS20:AS45)</f>
        <v>0.94807900697690173</v>
      </c>
    </row>
    <row r="47" spans="1:46" ht="24.75" customHeight="1" x14ac:dyDescent="0.25">
      <c r="D47" s="20" t="s">
        <v>335</v>
      </c>
      <c r="E47" s="19">
        <f>E46+E39</f>
        <v>0.99780000000000024</v>
      </c>
    </row>
    <row r="50" spans="8:18" ht="15.75" thickBot="1" x14ac:dyDescent="0.3"/>
    <row r="51" spans="8:18" ht="26.25" x14ac:dyDescent="0.25">
      <c r="H51" s="241" t="s">
        <v>336</v>
      </c>
      <c r="I51" s="242"/>
      <c r="J51" s="242"/>
      <c r="K51" s="242"/>
      <c r="L51" s="242"/>
      <c r="M51" s="242" t="s">
        <v>337</v>
      </c>
      <c r="N51" s="242"/>
      <c r="O51" s="242"/>
      <c r="P51" s="242"/>
      <c r="Q51" s="242"/>
      <c r="R51" s="243"/>
    </row>
    <row r="52" spans="8:18" ht="132.75" customHeight="1" thickBot="1" x14ac:dyDescent="0.3">
      <c r="H52" s="244" t="s">
        <v>338</v>
      </c>
      <c r="I52" s="245"/>
      <c r="J52" s="245"/>
      <c r="K52" s="245"/>
      <c r="L52" s="245"/>
      <c r="M52" s="245" t="s">
        <v>339</v>
      </c>
      <c r="N52" s="246"/>
      <c r="O52" s="246"/>
      <c r="P52" s="246"/>
      <c r="Q52" s="246"/>
      <c r="R52" s="247"/>
    </row>
  </sheetData>
  <mergeCells count="37">
    <mergeCell ref="H12:J12"/>
    <mergeCell ref="H9:J9"/>
    <mergeCell ref="AK17:AO17"/>
    <mergeCell ref="AK18:AO18"/>
    <mergeCell ref="D17:P18"/>
    <mergeCell ref="Q17:T18"/>
    <mergeCell ref="U17:U19"/>
    <mergeCell ref="H10:J10"/>
    <mergeCell ref="H11:J11"/>
    <mergeCell ref="H13:J13"/>
    <mergeCell ref="H14:J14"/>
    <mergeCell ref="H15:J15"/>
    <mergeCell ref="C17:C19"/>
    <mergeCell ref="A17:B18"/>
    <mergeCell ref="AP17:AT17"/>
    <mergeCell ref="AP18:AT18"/>
    <mergeCell ref="V18:Z18"/>
    <mergeCell ref="V17:Z17"/>
    <mergeCell ref="AF17:AJ17"/>
    <mergeCell ref="AF18:AJ18"/>
    <mergeCell ref="AA17:AE17"/>
    <mergeCell ref="AA18:AE18"/>
    <mergeCell ref="A1:K1"/>
    <mergeCell ref="A2:K2"/>
    <mergeCell ref="A3:K3"/>
    <mergeCell ref="A5:B8"/>
    <mergeCell ref="C5:D8"/>
    <mergeCell ref="F4:J4"/>
    <mergeCell ref="H5:J5"/>
    <mergeCell ref="H6:J6"/>
    <mergeCell ref="H7:J7"/>
    <mergeCell ref="H8:J8"/>
    <mergeCell ref="AF46:AG46"/>
    <mergeCell ref="H51:L51"/>
    <mergeCell ref="M51:R51"/>
    <mergeCell ref="H52:L52"/>
    <mergeCell ref="M52:R52"/>
  </mergeCells>
  <phoneticPr fontId="24" type="noConversion"/>
  <dataValidations count="3">
    <dataValidation type="list" allowBlank="1" showInputMessage="1" showErrorMessage="1" sqref="Q40:Q45" xr:uid="{00000000-0002-0000-0000-000000000000}">
      <formula1>INDICADOR</formula1>
    </dataValidation>
    <dataValidation type="list" allowBlank="1" showInputMessage="1" showErrorMessage="1" sqref="J44:J45" xr:uid="{00000000-0002-0000-0000-000001000000}">
      <formula1>PROGRAMACION</formula1>
    </dataValidation>
    <dataValidation type="list" allowBlank="1" showInputMessage="1" showErrorMessage="1" error="Escriba un texto " promptTitle="Cualquier contenido" sqref="F40:F43" xr:uid="{00000000-0002-0000-0000-000002000000}">
      <formula1>META2</formula1>
    </dataValidation>
  </dataValidations>
  <pageMargins left="0.7" right="0.7" top="0.75" bottom="0.75" header="0.3" footer="0.3"/>
  <pageSetup orientation="portrait" r:id="rId1"/>
  <ignoredErrors>
    <ignoredError sqref="AM24 AM26:AM27 AH28 AC37 AH37 AP44:AP45 AQ24:AQ31 AS24 AS26:AS27 AL36 AP40:AP43 AL45:AM45 AC45"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1BFFB4411CFC54CA6A3FA228255AE4E" ma:contentTypeVersion="13" ma:contentTypeDescription="Crear nuevo documento." ma:contentTypeScope="" ma:versionID="e2e22b6c5eaabac9adbefd5ef190b3a3">
  <xsd:schema xmlns:xsd="http://www.w3.org/2001/XMLSchema" xmlns:xs="http://www.w3.org/2001/XMLSchema" xmlns:p="http://schemas.microsoft.com/office/2006/metadata/properties" xmlns:ns2="4d1d2e24-7be0-47eb-a1db-99cc6d75caff" xmlns:ns3="d6eaa91c-3afb-4015-aba1-5ff992c1a5ca" targetNamespace="http://schemas.microsoft.com/office/2006/metadata/properties" ma:root="true" ma:fieldsID="acd4d6c81697b1595029b94e0ac1a92c" ns2:_="" ns3:_="">
    <xsd:import namespace="4d1d2e24-7be0-47eb-a1db-99cc6d75caff"/>
    <xsd:import namespace="d6eaa91c-3afb-4015-aba1-5ff992c1a5c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d2e24-7be0-47eb-a1db-99cc6d75ca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eaa91c-3afb-4015-aba1-5ff992c1a5c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4d1d2e24-7be0-47eb-a1db-99cc6d75caf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307EAE-6CDF-418B-B72F-C5DC9D8C9E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d2e24-7be0-47eb-a1db-99cc6d75caff"/>
    <ds:schemaRef ds:uri="d6eaa91c-3afb-4015-aba1-5ff992c1a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8708F5-AD3C-4383-AA34-924078C06DBD}">
  <ds:schemaRefs>
    <ds:schemaRef ds:uri="http://schemas.microsoft.com/office/2006/metadata/properties"/>
    <ds:schemaRef ds:uri="http://schemas.microsoft.com/office/infopath/2007/PartnerControls"/>
    <ds:schemaRef ds:uri="4d1d2e24-7be0-47eb-a1db-99cc6d75caff"/>
  </ds:schemaRefs>
</ds:datastoreItem>
</file>

<file path=customXml/itemProps3.xml><?xml version="1.0" encoding="utf-8"?>
<ds:datastoreItem xmlns:ds="http://schemas.openxmlformats.org/officeDocument/2006/customXml" ds:itemID="{75292D4F-E392-462C-9F55-88F340A1E7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Patricia Casas Betancourt</dc:creator>
  <cp:keywords/>
  <dc:description/>
  <cp:lastModifiedBy>JOSE AGUILERA</cp:lastModifiedBy>
  <cp:revision/>
  <dcterms:created xsi:type="dcterms:W3CDTF">2020-02-04T13:35:35Z</dcterms:created>
  <dcterms:modified xsi:type="dcterms:W3CDTF">2021-02-09T13:44:35Z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0x01010041BFFB4411CFC54CA6A3FA228255AE4E</vt:lpwstr>
  </property>
</Properties>
</file>